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730" activeTab="0"/>
  </bookViews>
  <sheets>
    <sheet name="1. Contents" sheetId="1" r:id="rId1"/>
    <sheet name="2. Time of Concentration" sheetId="2" r:id="rId2"/>
    <sheet name="3. Rational Meth-Rnfall Intens" sheetId="3" r:id="rId3"/>
    <sheet name="4. Steel Equation" sheetId="4" r:id="rId4"/>
  </sheets>
  <definedNames/>
  <calcPr fullCalcOnLoad="1"/>
</workbook>
</file>

<file path=xl/sharedStrings.xml><?xml version="1.0" encoding="utf-8"?>
<sst xmlns="http://schemas.openxmlformats.org/spreadsheetml/2006/main" count="177" uniqueCount="130">
  <si>
    <t>Inputs</t>
  </si>
  <si>
    <t>min</t>
  </si>
  <si>
    <t>Manning Roughness</t>
  </si>
  <si>
    <r>
      <t xml:space="preserve">              Coefficient, </t>
    </r>
    <r>
      <rPr>
        <b/>
        <sz val="12"/>
        <rFont val="Arial"/>
        <family val="2"/>
      </rPr>
      <t>n</t>
    </r>
    <r>
      <rPr>
        <sz val="10"/>
        <rFont val="Arial"/>
        <family val="0"/>
      </rPr>
      <t xml:space="preserve"> =</t>
    </r>
  </si>
  <si>
    <r>
      <t xml:space="preserve">Length of Flow Path, </t>
    </r>
    <r>
      <rPr>
        <b/>
        <sz val="12"/>
        <rFont val="Arial"/>
        <family val="2"/>
      </rPr>
      <t>L</t>
    </r>
    <r>
      <rPr>
        <sz val="10"/>
        <rFont val="Arial"/>
        <family val="2"/>
      </rPr>
      <t xml:space="preserve"> =</t>
    </r>
  </si>
  <si>
    <t>ft</t>
  </si>
  <si>
    <t>in</t>
  </si>
  <si>
    <r>
      <t xml:space="preserve">Ground Slope, </t>
    </r>
    <r>
      <rPr>
        <b/>
        <sz val="12"/>
        <rFont val="Arial"/>
        <family val="2"/>
      </rPr>
      <t>S</t>
    </r>
    <r>
      <rPr>
        <sz val="10"/>
        <rFont val="Arial"/>
        <family val="0"/>
      </rPr>
      <t xml:space="preserve"> =</t>
    </r>
  </si>
  <si>
    <t>Calculations</t>
  </si>
  <si>
    <r>
      <t xml:space="preserve">2 yr, 24 hr rainfall, </t>
    </r>
    <r>
      <rPr>
        <b/>
        <sz val="12"/>
        <rFont val="Arial"/>
        <family val="2"/>
      </rPr>
      <t>P</t>
    </r>
    <r>
      <rPr>
        <sz val="10"/>
        <rFont val="Arial"/>
        <family val="2"/>
      </rPr>
      <t xml:space="preserve"> =</t>
    </r>
  </si>
  <si>
    <t>P = 2 year, 24 hr rainfall, in</t>
  </si>
  <si>
    <t>L = length of the flow path, ft</t>
  </si>
  <si>
    <t>S = ground slope, ft/ft</t>
  </si>
  <si>
    <t>n = Manning roughness coefficient, dimensionless</t>
  </si>
  <si>
    <t>L = length of the flow path, ft  (Max. L should be 300 ft)</t>
  </si>
  <si>
    <t>Equations for NCRS Method for Shallow Concentrated Flow</t>
  </si>
  <si>
    <r>
      <t xml:space="preserve">                     Travel, </t>
    </r>
    <r>
      <rPr>
        <b/>
        <sz val="12"/>
        <rFont val="Arial"/>
        <family val="2"/>
      </rPr>
      <t>t</t>
    </r>
    <r>
      <rPr>
        <b/>
        <vertAlign val="subscript"/>
        <sz val="12"/>
        <rFont val="Arial"/>
        <family val="2"/>
      </rPr>
      <t>1</t>
    </r>
    <r>
      <rPr>
        <sz val="10"/>
        <rFont val="Arial"/>
        <family val="0"/>
      </rPr>
      <t xml:space="preserve"> =</t>
    </r>
  </si>
  <si>
    <r>
      <t>t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 overland sheet flow runoff travel time, min</t>
    </r>
  </si>
  <si>
    <t>Calculation of Overland Sheet Flow Travel Time</t>
  </si>
  <si>
    <t>Calculation of Shallow Concentrated Flow Travel Time</t>
  </si>
  <si>
    <t xml:space="preserve">       Using the NCRS Method - U.S. units</t>
  </si>
  <si>
    <r>
      <t>t</t>
    </r>
    <r>
      <rPr>
        <vertAlign val="subscript"/>
        <sz val="16"/>
        <rFont val="Arial"/>
        <family val="2"/>
      </rPr>
      <t>2</t>
    </r>
    <r>
      <rPr>
        <sz val="16"/>
        <rFont val="Arial"/>
        <family val="2"/>
      </rPr>
      <t xml:space="preserve"> = L/(60V)</t>
    </r>
  </si>
  <si>
    <r>
      <t>t</t>
    </r>
    <r>
      <rPr>
        <vertAlign val="subscript"/>
        <sz val="14"/>
        <rFont val="Arial"/>
        <family val="2"/>
      </rPr>
      <t>2</t>
    </r>
    <r>
      <rPr>
        <sz val="14"/>
        <rFont val="Arial"/>
        <family val="2"/>
      </rPr>
      <t xml:space="preserve"> = shallow concentrated flow runoff travel time, min</t>
    </r>
  </si>
  <si>
    <t>V = shallow concentrated flow velocity, ft/sec</t>
  </si>
  <si>
    <r>
      <t>for unpaved surface:  V = 16.1345S</t>
    </r>
    <r>
      <rPr>
        <vertAlign val="superscript"/>
        <sz val="14"/>
        <rFont val="Arial"/>
        <family val="2"/>
      </rPr>
      <t>0.5</t>
    </r>
    <r>
      <rPr>
        <sz val="14"/>
        <rFont val="Arial"/>
        <family val="2"/>
      </rPr>
      <t xml:space="preserve"> </t>
    </r>
  </si>
  <si>
    <r>
      <t>for paved surface:  V = 20.3282S</t>
    </r>
    <r>
      <rPr>
        <vertAlign val="superscript"/>
        <sz val="14"/>
        <rFont val="Arial"/>
        <family val="2"/>
      </rPr>
      <t>0.5</t>
    </r>
    <r>
      <rPr>
        <sz val="14"/>
        <rFont val="Arial"/>
        <family val="2"/>
      </rPr>
      <t xml:space="preserve"> </t>
    </r>
  </si>
  <si>
    <t>For unpaved surface:</t>
  </si>
  <si>
    <r>
      <t xml:space="preserve">Flow Velocity, </t>
    </r>
    <r>
      <rPr>
        <b/>
        <sz val="12"/>
        <rFont val="Arial"/>
        <family val="2"/>
      </rPr>
      <t>V</t>
    </r>
    <r>
      <rPr>
        <sz val="10"/>
        <rFont val="Arial"/>
        <family val="0"/>
      </rPr>
      <t xml:space="preserve"> =</t>
    </r>
  </si>
  <si>
    <t>ft/sec</t>
  </si>
  <si>
    <r>
      <t xml:space="preserve">Travel time, </t>
    </r>
    <r>
      <rPr>
        <b/>
        <sz val="12"/>
        <rFont val="Arial"/>
        <family val="2"/>
      </rPr>
      <t>t</t>
    </r>
    <r>
      <rPr>
        <b/>
        <vertAlign val="subscript"/>
        <sz val="12"/>
        <rFont val="Arial"/>
        <family val="2"/>
      </rPr>
      <t>2</t>
    </r>
    <r>
      <rPr>
        <sz val="10"/>
        <rFont val="Arial"/>
        <family val="0"/>
      </rPr>
      <t xml:space="preserve"> =</t>
    </r>
  </si>
  <si>
    <t>For paved surface:</t>
  </si>
  <si>
    <t>S = surface slope, ft/ft</t>
  </si>
  <si>
    <t>Calculation of Channnel Flow Travel Time</t>
  </si>
  <si>
    <t xml:space="preserve">             Using the Manning Equation - U.S. units</t>
  </si>
  <si>
    <t>ft/ft</t>
  </si>
  <si>
    <t>cfs</t>
  </si>
  <si>
    <r>
      <t>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</si>
  <si>
    <t>For a Trapezoidal Channel Cross-section</t>
  </si>
  <si>
    <t xml:space="preserve">   where:</t>
  </si>
  <si>
    <r>
      <t xml:space="preserve">     Bottom width, </t>
    </r>
    <r>
      <rPr>
        <b/>
        <sz val="12"/>
        <rFont val="Arial"/>
        <family val="2"/>
      </rPr>
      <t>b</t>
    </r>
    <r>
      <rPr>
        <sz val="10"/>
        <rFont val="Arial"/>
        <family val="2"/>
      </rPr>
      <t xml:space="preserve"> =</t>
    </r>
  </si>
  <si>
    <r>
      <t xml:space="preserve">     Depth of flow, </t>
    </r>
    <r>
      <rPr>
        <b/>
        <sz val="12"/>
        <rFont val="Arial"/>
        <family val="2"/>
      </rPr>
      <t>y</t>
    </r>
    <r>
      <rPr>
        <sz val="10"/>
        <rFont val="Arial"/>
        <family val="2"/>
      </rPr>
      <t xml:space="preserve"> =</t>
    </r>
  </si>
  <si>
    <r>
      <t xml:space="preserve">     Side Slope, </t>
    </r>
    <r>
      <rPr>
        <b/>
        <sz val="12"/>
        <rFont val="Arial"/>
        <family val="2"/>
      </rPr>
      <t>z</t>
    </r>
    <r>
      <rPr>
        <sz val="10"/>
        <rFont val="Arial"/>
        <family val="2"/>
      </rPr>
      <t xml:space="preserve"> =</t>
    </r>
  </si>
  <si>
    <r>
      <t xml:space="preserve">Manning roughness, </t>
    </r>
    <r>
      <rPr>
        <b/>
        <sz val="12"/>
        <rFont val="Arial"/>
        <family val="2"/>
      </rPr>
      <t>n</t>
    </r>
    <r>
      <rPr>
        <sz val="10"/>
        <rFont val="Arial"/>
        <family val="2"/>
      </rPr>
      <t xml:space="preserve"> =</t>
    </r>
  </si>
  <si>
    <r>
      <t xml:space="preserve">Channel bottom slope, </t>
    </r>
    <r>
      <rPr>
        <b/>
        <sz val="12"/>
        <rFont val="Arial"/>
        <family val="2"/>
      </rPr>
      <t>S</t>
    </r>
    <r>
      <rPr>
        <sz val="10"/>
        <rFont val="Arial"/>
        <family val="2"/>
      </rPr>
      <t xml:space="preserve"> =</t>
    </r>
  </si>
  <si>
    <r>
      <t xml:space="preserve">     Cross-Sect. Area, </t>
    </r>
    <r>
      <rPr>
        <b/>
        <sz val="12"/>
        <rFont val="Arial"/>
        <family val="2"/>
      </rPr>
      <t>A</t>
    </r>
    <r>
      <rPr>
        <sz val="10"/>
        <rFont val="Arial"/>
        <family val="2"/>
      </rPr>
      <t xml:space="preserve"> =</t>
    </r>
  </si>
  <si>
    <r>
      <t xml:space="preserve">  Wetted Perimeter, </t>
    </r>
    <r>
      <rPr>
        <b/>
        <sz val="12"/>
        <rFont val="Arial"/>
        <family val="2"/>
      </rPr>
      <t>P</t>
    </r>
    <r>
      <rPr>
        <sz val="10"/>
        <rFont val="Arial"/>
        <family val="2"/>
      </rPr>
      <t xml:space="preserve"> =</t>
    </r>
  </si>
  <si>
    <r>
      <t xml:space="preserve">   Hydraulic Radius, </t>
    </r>
    <r>
      <rPr>
        <b/>
        <sz val="12"/>
        <rFont val="Arial"/>
        <family val="2"/>
      </rPr>
      <t>R</t>
    </r>
    <r>
      <rPr>
        <sz val="10"/>
        <rFont val="Arial"/>
        <family val="2"/>
      </rPr>
      <t xml:space="preserve"> =</t>
    </r>
  </si>
  <si>
    <r>
      <t xml:space="preserve">         Ave. Velocity, </t>
    </r>
    <r>
      <rPr>
        <b/>
        <sz val="12"/>
        <rFont val="Arial"/>
        <family val="2"/>
      </rPr>
      <t>V</t>
    </r>
    <r>
      <rPr>
        <sz val="10"/>
        <rFont val="Arial"/>
        <family val="2"/>
      </rPr>
      <t xml:space="preserve"> =</t>
    </r>
  </si>
  <si>
    <r>
      <t xml:space="preserve">           Discharge, </t>
    </r>
    <r>
      <rPr>
        <b/>
        <sz val="12"/>
        <rFont val="Arial"/>
        <family val="2"/>
      </rPr>
      <t>Q</t>
    </r>
    <r>
      <rPr>
        <sz val="10"/>
        <rFont val="Arial"/>
        <family val="2"/>
      </rPr>
      <t xml:space="preserve"> =</t>
    </r>
  </si>
  <si>
    <r>
      <t xml:space="preserve">       ( H:V = </t>
    </r>
    <r>
      <rPr>
        <b/>
        <sz val="10"/>
        <rFont val="Arial"/>
        <family val="2"/>
      </rPr>
      <t>z</t>
    </r>
    <r>
      <rPr>
        <sz val="10"/>
        <rFont val="Arial"/>
        <family val="2"/>
      </rPr>
      <t>:1 )</t>
    </r>
  </si>
  <si>
    <r>
      <t xml:space="preserve">Channel travel time, </t>
    </r>
    <r>
      <rPr>
        <b/>
        <sz val="12"/>
        <rFont val="Arial"/>
        <family val="2"/>
      </rPr>
      <t>t</t>
    </r>
    <r>
      <rPr>
        <b/>
        <vertAlign val="subscript"/>
        <sz val="12"/>
        <rFont val="Arial"/>
        <family val="2"/>
      </rPr>
      <t>3</t>
    </r>
    <r>
      <rPr>
        <sz val="10"/>
        <rFont val="Arial"/>
        <family val="0"/>
      </rPr>
      <t xml:space="preserve"> =</t>
    </r>
  </si>
  <si>
    <t xml:space="preserve">Calculation of Time of Concentration </t>
  </si>
  <si>
    <r>
      <t xml:space="preserve">        ( t</t>
    </r>
    <r>
      <rPr>
        <vertAlign val="subscript"/>
        <sz val="14"/>
        <rFont val="Arial"/>
        <family val="2"/>
      </rPr>
      <t>c</t>
    </r>
    <r>
      <rPr>
        <sz val="14"/>
        <rFont val="Arial"/>
        <family val="2"/>
      </rPr>
      <t xml:space="preserve"> = t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+ t</t>
    </r>
    <r>
      <rPr>
        <vertAlign val="subscript"/>
        <sz val="14"/>
        <rFont val="Arial"/>
        <family val="2"/>
      </rPr>
      <t>2</t>
    </r>
    <r>
      <rPr>
        <sz val="14"/>
        <rFont val="Arial"/>
        <family val="2"/>
      </rPr>
      <t xml:space="preserve"> + t</t>
    </r>
    <r>
      <rPr>
        <vertAlign val="subscript"/>
        <sz val="14"/>
        <rFont val="Arial"/>
        <family val="2"/>
      </rPr>
      <t>3</t>
    </r>
    <r>
      <rPr>
        <sz val="14"/>
        <rFont val="Arial"/>
        <family val="2"/>
      </rPr>
      <t xml:space="preserve"> )</t>
    </r>
  </si>
  <si>
    <r>
      <t xml:space="preserve"> </t>
    </r>
    <r>
      <rPr>
        <b/>
        <sz val="12"/>
        <rFont val="Arial"/>
        <family val="2"/>
      </rPr>
      <t>t</t>
    </r>
    <r>
      <rPr>
        <b/>
        <vertAlign val="subscript"/>
        <sz val="12"/>
        <rFont val="Arial"/>
        <family val="2"/>
      </rPr>
      <t>1</t>
    </r>
    <r>
      <rPr>
        <sz val="10"/>
        <rFont val="Arial"/>
        <family val="0"/>
      </rPr>
      <t xml:space="preserve"> =</t>
    </r>
  </si>
  <si>
    <r>
      <t xml:space="preserve"> </t>
    </r>
    <r>
      <rPr>
        <b/>
        <sz val="12"/>
        <rFont val="Arial"/>
        <family val="2"/>
      </rPr>
      <t>t</t>
    </r>
    <r>
      <rPr>
        <b/>
        <vertAlign val="subscript"/>
        <sz val="12"/>
        <rFont val="Arial"/>
        <family val="2"/>
      </rPr>
      <t>2</t>
    </r>
    <r>
      <rPr>
        <sz val="10"/>
        <rFont val="Arial"/>
        <family val="0"/>
      </rPr>
      <t xml:space="preserve"> =</t>
    </r>
  </si>
  <si>
    <r>
      <t xml:space="preserve"> </t>
    </r>
    <r>
      <rPr>
        <b/>
        <sz val="12"/>
        <rFont val="Arial"/>
        <family val="2"/>
      </rPr>
      <t>t</t>
    </r>
    <r>
      <rPr>
        <b/>
        <vertAlign val="subscript"/>
        <sz val="12"/>
        <rFont val="Arial"/>
        <family val="2"/>
      </rPr>
      <t>3</t>
    </r>
    <r>
      <rPr>
        <sz val="10"/>
        <rFont val="Arial"/>
        <family val="0"/>
      </rPr>
      <t xml:space="preserve"> =</t>
    </r>
  </si>
  <si>
    <r>
      <t xml:space="preserve"> </t>
    </r>
    <r>
      <rPr>
        <b/>
        <sz val="12"/>
        <rFont val="Arial"/>
        <family val="2"/>
      </rPr>
      <t>t</t>
    </r>
    <r>
      <rPr>
        <b/>
        <vertAlign val="subscript"/>
        <sz val="12"/>
        <rFont val="Arial"/>
        <family val="2"/>
      </rPr>
      <t>c</t>
    </r>
    <r>
      <rPr>
        <sz val="10"/>
        <rFont val="Arial"/>
        <family val="0"/>
      </rPr>
      <t xml:space="preserve"> =</t>
    </r>
  </si>
  <si>
    <t>Inputs ( values from above)</t>
  </si>
  <si>
    <t>V = Q/A</t>
  </si>
  <si>
    <t>R = A/P</t>
  </si>
  <si>
    <r>
      <t>t</t>
    </r>
    <r>
      <rPr>
        <vertAlign val="subscript"/>
        <sz val="16"/>
        <rFont val="Arial"/>
        <family val="2"/>
      </rPr>
      <t>3</t>
    </r>
    <r>
      <rPr>
        <sz val="16"/>
        <rFont val="Arial"/>
        <family val="2"/>
      </rPr>
      <t xml:space="preserve"> = L/(60V)</t>
    </r>
  </si>
  <si>
    <t xml:space="preserve">     Where:</t>
  </si>
  <si>
    <t>Q = channel flow rate, cfs</t>
  </si>
  <si>
    <t>V = average velocity of flow, ft/sec</t>
  </si>
  <si>
    <r>
      <t>A = channel cross-sectional area, ft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2"/>
      </rPr>
      <t xml:space="preserve"> </t>
    </r>
  </si>
  <si>
    <t>P = wetted perimeter of channel, ft</t>
  </si>
  <si>
    <t>S = channel bottom slope, ft/ft</t>
  </si>
  <si>
    <t>n = Manning roughness coefficient for channel</t>
  </si>
  <si>
    <r>
      <t>t</t>
    </r>
    <r>
      <rPr>
        <vertAlign val="subscript"/>
        <sz val="14"/>
        <rFont val="Arial"/>
        <family val="2"/>
      </rPr>
      <t>3</t>
    </r>
    <r>
      <rPr>
        <sz val="14"/>
        <rFont val="Arial"/>
        <family val="2"/>
      </rPr>
      <t xml:space="preserve"> = travel time for channel flow, min</t>
    </r>
  </si>
  <si>
    <t>L = Length of Flow Path, ft</t>
  </si>
  <si>
    <r>
      <t>Instructions</t>
    </r>
    <r>
      <rPr>
        <b/>
        <i/>
        <sz val="12"/>
        <rFont val="Arial"/>
        <family val="2"/>
      </rPr>
      <t>:</t>
    </r>
    <r>
      <rPr>
        <i/>
        <sz val="12"/>
        <rFont val="Arial"/>
        <family val="2"/>
      </rPr>
      <t xml:space="preserve"> </t>
    </r>
    <r>
      <rPr>
        <i/>
        <sz val="11"/>
        <rFont val="Arial"/>
        <family val="2"/>
      </rPr>
      <t xml:space="preserve"> Enter values in blue boxes.  Spreadsheet calculates values in yellow boxes</t>
    </r>
  </si>
  <si>
    <t>Rational Method Calculation of Design Rainfall Intensity</t>
  </si>
  <si>
    <r>
      <t xml:space="preserve">       Drainage Area, 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 =</t>
    </r>
  </si>
  <si>
    <t>acres</t>
  </si>
  <si>
    <t>Design Return Period =</t>
  </si>
  <si>
    <t>years</t>
  </si>
  <si>
    <r>
      <t xml:space="preserve">Design Storm Duration, </t>
    </r>
    <r>
      <rPr>
        <b/>
        <sz val="12"/>
        <rFont val="Arial"/>
        <family val="2"/>
      </rPr>
      <t>d</t>
    </r>
    <r>
      <rPr>
        <sz val="10"/>
        <rFont val="Arial"/>
        <family val="0"/>
      </rPr>
      <t xml:space="preserve"> =</t>
    </r>
  </si>
  <si>
    <t xml:space="preserve">  ( = time of concentration )</t>
  </si>
  <si>
    <t xml:space="preserve">Data from IDF (intensity-duration-frequency) </t>
  </si>
  <si>
    <t>Calculation of equation constants ( a &amp; b )</t>
  </si>
  <si>
    <t xml:space="preserve">  graph or table for the design location:</t>
  </si>
  <si>
    <t xml:space="preserve">  using linear regression of 1/i vs d:</t>
  </si>
  <si>
    <r>
      <t xml:space="preserve">            ( </t>
    </r>
    <r>
      <rPr>
        <b/>
        <sz val="10"/>
        <rFont val="Arial"/>
        <family val="2"/>
      </rPr>
      <t>1/i = (1/a)d + b/a</t>
    </r>
    <r>
      <rPr>
        <sz val="10"/>
        <rFont val="Arial"/>
        <family val="0"/>
      </rPr>
      <t xml:space="preserve"> )</t>
    </r>
  </si>
  <si>
    <t>Input</t>
  </si>
  <si>
    <t>Calculated</t>
  </si>
  <si>
    <t>i, in/hr</t>
  </si>
  <si>
    <r>
      <t>d</t>
    </r>
    <r>
      <rPr>
        <sz val="10"/>
        <rFont val="Arial"/>
        <family val="0"/>
      </rPr>
      <t>, min</t>
    </r>
  </si>
  <si>
    <t>1/i,  hr/in</t>
  </si>
  <si>
    <t xml:space="preserve">   slope  =</t>
  </si>
  <si>
    <t xml:space="preserve">  =  1/a  </t>
  </si>
  <si>
    <r>
      <t xml:space="preserve">    </t>
    </r>
    <r>
      <rPr>
        <b/>
        <sz val="12"/>
        <rFont val="Arial"/>
        <family val="2"/>
      </rPr>
      <t>a</t>
    </r>
    <r>
      <rPr>
        <sz val="10"/>
        <rFont val="Arial"/>
        <family val="0"/>
      </rPr>
      <t xml:space="preserve">  =  1/slope  =</t>
    </r>
  </si>
  <si>
    <t>intercept =</t>
  </si>
  <si>
    <t xml:space="preserve">  =  b/a  </t>
  </si>
  <si>
    <r>
      <t xml:space="preserve">   </t>
    </r>
    <r>
      <rPr>
        <b/>
        <sz val="12"/>
        <rFont val="Arial"/>
        <family val="2"/>
      </rPr>
      <t>b</t>
    </r>
    <r>
      <rPr>
        <sz val="10"/>
        <rFont val="Arial"/>
        <family val="0"/>
      </rPr>
      <t xml:space="preserve"> = a*intercept =</t>
    </r>
  </si>
  <si>
    <r>
      <t xml:space="preserve">Calculation of Design Rainfall Intensity, i, using the equation: </t>
    </r>
    <r>
      <rPr>
        <b/>
        <sz val="12"/>
        <rFont val="Arial"/>
        <family val="2"/>
      </rPr>
      <t xml:space="preserve"> i  =  a/( d + b )</t>
    </r>
    <r>
      <rPr>
        <b/>
        <sz val="10"/>
        <rFont val="Arial"/>
        <family val="2"/>
      </rPr>
      <t>:</t>
    </r>
  </si>
  <si>
    <r>
      <t xml:space="preserve">  (using the value for storm duration, </t>
    </r>
    <r>
      <rPr>
        <b/>
        <sz val="12"/>
        <rFont val="Arial"/>
        <family val="2"/>
      </rPr>
      <t>d</t>
    </r>
    <r>
      <rPr>
        <sz val="10"/>
        <rFont val="Arial"/>
        <family val="0"/>
      </rPr>
      <t>, specified above)</t>
    </r>
  </si>
  <si>
    <r>
      <t xml:space="preserve">            Design Rainfall Intensity, </t>
    </r>
    <r>
      <rPr>
        <b/>
        <sz val="12"/>
        <rFont val="Arial"/>
        <family val="2"/>
      </rPr>
      <t xml:space="preserve">i </t>
    </r>
    <r>
      <rPr>
        <sz val="10"/>
        <rFont val="Arial"/>
        <family val="0"/>
      </rPr>
      <t xml:space="preserve"> =</t>
    </r>
  </si>
  <si>
    <t>in/hr</t>
  </si>
  <si>
    <r>
      <t xml:space="preserve">Calculation of Design Peak Storm Water Runoff Rate, Q, using the equation: </t>
    </r>
    <r>
      <rPr>
        <b/>
        <sz val="12"/>
        <rFont val="Arial"/>
        <family val="2"/>
      </rPr>
      <t xml:space="preserve"> Q = CiA</t>
    </r>
  </si>
  <si>
    <r>
      <t xml:space="preserve">    Design Peak Storm Water Runoff Rate, </t>
    </r>
    <r>
      <rPr>
        <b/>
        <sz val="12"/>
        <rFont val="Arial"/>
        <family val="2"/>
      </rPr>
      <t>Q</t>
    </r>
    <r>
      <rPr>
        <sz val="10"/>
        <rFont val="Arial"/>
        <family val="0"/>
      </rPr>
      <t xml:space="preserve"> =</t>
    </r>
  </si>
  <si>
    <t>Calculation of Design Rainfall Intensity</t>
  </si>
  <si>
    <r>
      <t xml:space="preserve">       Drainage Area, </t>
    </r>
    <r>
      <rPr>
        <b/>
        <sz val="12"/>
        <rFont val="Arial"/>
        <family val="2"/>
      </rPr>
      <t>A</t>
    </r>
    <r>
      <rPr>
        <sz val="10"/>
        <rFont val="Arial"/>
        <family val="2"/>
      </rPr>
      <t xml:space="preserve"> =</t>
    </r>
  </si>
  <si>
    <r>
      <t xml:space="preserve">    Runoff Coefficient, </t>
    </r>
    <r>
      <rPr>
        <b/>
        <sz val="12"/>
        <rFont val="Arial"/>
        <family val="2"/>
      </rPr>
      <t>C</t>
    </r>
    <r>
      <rPr>
        <sz val="10"/>
        <rFont val="Arial"/>
        <family val="0"/>
      </rPr>
      <t xml:space="preserve"> =</t>
    </r>
  </si>
  <si>
    <t>Enter the Steel Equation constants ( a &amp; b ) for your region of the U.S. (or a location with comparable</t>
  </si>
  <si>
    <t>rainfall characteristics) and the design return period - from the table on the facing page:</t>
  </si>
  <si>
    <r>
      <t xml:space="preserve">    Steel constant, </t>
    </r>
    <r>
      <rPr>
        <b/>
        <sz val="12"/>
        <rFont val="Arial"/>
        <family val="2"/>
      </rPr>
      <t>a</t>
    </r>
    <r>
      <rPr>
        <sz val="10"/>
        <rFont val="Arial"/>
        <family val="0"/>
      </rPr>
      <t xml:space="preserve"> =</t>
    </r>
  </si>
  <si>
    <r>
      <t xml:space="preserve">    Steel constant, </t>
    </r>
    <r>
      <rPr>
        <b/>
        <sz val="12"/>
        <rFont val="Arial"/>
        <family val="2"/>
      </rPr>
      <t>b</t>
    </r>
    <r>
      <rPr>
        <sz val="10"/>
        <rFont val="Arial"/>
        <family val="0"/>
      </rPr>
      <t xml:space="preserve"> =</t>
    </r>
  </si>
  <si>
    <r>
      <t xml:space="preserve">    Design Intensity, </t>
    </r>
    <r>
      <rPr>
        <b/>
        <sz val="12"/>
        <rFont val="Arial"/>
        <family val="2"/>
      </rPr>
      <t>i</t>
    </r>
    <r>
      <rPr>
        <sz val="10"/>
        <rFont val="Arial"/>
        <family val="0"/>
      </rPr>
      <t xml:space="preserve"> =</t>
    </r>
  </si>
  <si>
    <t xml:space="preserve">  [ i = a/(d + b) ]</t>
  </si>
  <si>
    <t>NOTE:  The example calculation was made for U.S. Region 3, which includes northwestern Illinois.</t>
  </si>
  <si>
    <t>The calculated values for design rainfall intensity, i, and peak runoff rate, Q, are close to those calculated</t>
  </si>
  <si>
    <t>from IDF data for northwestern Illinois in the other worksheet, but not exactly the same.  If IDF data is</t>
  </si>
  <si>
    <t>available for the location of interest, it would be a better choice than the Steel Equation.</t>
  </si>
  <si>
    <t>Using the STEEL equation  ( i = a/(d + b)</t>
  </si>
  <si>
    <t>Workbook Contents</t>
  </si>
  <si>
    <t>Click on tabs at the bottom of the screen to access the following:</t>
  </si>
  <si>
    <r>
      <rPr>
        <b/>
        <sz val="12"/>
        <rFont val="Arial"/>
        <family val="2"/>
      </rPr>
      <t>Tab 1.</t>
    </r>
    <r>
      <rPr>
        <sz val="12"/>
        <rFont val="Arial"/>
        <family val="2"/>
      </rPr>
      <t xml:space="preserve"> Contents (current tab)</t>
    </r>
  </si>
  <si>
    <r>
      <rPr>
        <b/>
        <sz val="12"/>
        <rFont val="Arial"/>
        <family val="2"/>
      </rPr>
      <t>Tab 2.</t>
    </r>
    <r>
      <rPr>
        <sz val="12"/>
        <rFont val="Arial"/>
        <family val="2"/>
      </rPr>
      <t xml:space="preserve"> Time of Concentration</t>
    </r>
  </si>
  <si>
    <r>
      <rPr>
        <b/>
        <sz val="12"/>
        <rFont val="Arial"/>
        <family val="2"/>
      </rPr>
      <t>Tab 3.</t>
    </r>
    <r>
      <rPr>
        <sz val="12"/>
        <rFont val="Arial"/>
        <family val="2"/>
      </rPr>
      <t xml:space="preserve"> Rational Method - Rainrall Intensity</t>
    </r>
  </si>
  <si>
    <r>
      <rPr>
        <b/>
        <sz val="12"/>
        <rFont val="Arial"/>
        <family val="2"/>
      </rPr>
      <t>Tab 4.</t>
    </r>
    <r>
      <rPr>
        <sz val="12"/>
        <rFont val="Arial"/>
        <family val="2"/>
      </rPr>
      <t xml:space="preserve"> Steel Equation</t>
    </r>
  </si>
  <si>
    <t>This workbook is provided "as is", without warranty of any kind, express or</t>
  </si>
  <si>
    <t>implied.</t>
  </si>
  <si>
    <t>Overland Sheet Flow Time</t>
  </si>
  <si>
    <t>Copyright © 2011 Harlan H. Bengtson. All Rights Reserved.</t>
  </si>
  <si>
    <t xml:space="preserve">   Design Return Period =</t>
  </si>
  <si>
    <t>precip, in</t>
  </si>
  <si>
    <r>
      <t xml:space="preserve">    Runoff Coefficient, </t>
    </r>
    <r>
      <rPr>
        <b/>
        <sz val="11"/>
        <rFont val="Arial"/>
        <family val="2"/>
      </rPr>
      <t>C</t>
    </r>
    <r>
      <rPr>
        <sz val="10"/>
        <rFont val="Arial"/>
        <family val="0"/>
      </rPr>
      <t xml:space="preserve"> =</t>
    </r>
  </si>
  <si>
    <t>Using the Manning Kinematic Equation - U.S. units</t>
  </si>
  <si>
    <t>and Peak Storm Water Runoff Rate -  U.S. units</t>
  </si>
  <si>
    <t>(for specified return period and storm duration)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</si>
</sst>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00000"/>
    <numFmt numFmtId="172" formatCode="0.0000000"/>
    <numFmt numFmtId="173" formatCode="0.00000000"/>
    <numFmt numFmtId="174" formatCode="0.000000000"/>
  </numFmts>
  <fonts count="47">
    <font>
      <sz val="10"/>
      <name val="Arial"/>
      <family val="0"/>
    </font>
    <font>
      <sz val="14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0"/>
      <name val="Arial"/>
      <family val="2"/>
    </font>
    <font>
      <b/>
      <u val="single"/>
      <sz val="1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vertAlign val="subscript"/>
      <sz val="12"/>
      <name val="Arial"/>
      <family val="2"/>
    </font>
    <font>
      <sz val="12"/>
      <name val="Arial"/>
      <family val="2"/>
    </font>
    <font>
      <vertAlign val="subscript"/>
      <sz val="14"/>
      <name val="Arial"/>
      <family val="2"/>
    </font>
    <font>
      <sz val="16"/>
      <name val="Arial"/>
      <family val="2"/>
    </font>
    <font>
      <vertAlign val="subscript"/>
      <sz val="16"/>
      <name val="Arial"/>
      <family val="2"/>
    </font>
    <font>
      <vertAlign val="superscript"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8"/>
      <color indexed="23"/>
      <name val="Verdana"/>
      <family val="2"/>
    </font>
    <font>
      <u val="single"/>
      <sz val="14"/>
      <color indexed="12"/>
      <name val="Arial"/>
      <family val="2"/>
    </font>
    <font>
      <u val="single"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35" fillId="3" borderId="0" applyNumberFormat="0" applyBorder="0" applyAlignment="0" applyProtection="0"/>
    <xf numFmtId="0" fontId="39" fillId="20" borderId="1" applyNumberFormat="0" applyAlignment="0" applyProtection="0"/>
    <xf numFmtId="0" fontId="4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7" borderId="1" applyNumberFormat="0" applyAlignment="0" applyProtection="0"/>
    <xf numFmtId="0" fontId="40" fillId="0" borderId="6" applyNumberFormat="0" applyFill="0" applyAlignment="0" applyProtection="0"/>
    <xf numFmtId="0" fontId="36" fillId="22" borderId="0" applyNumberFormat="0" applyBorder="0" applyAlignment="0" applyProtection="0"/>
    <xf numFmtId="0" fontId="0" fillId="23" borderId="7" applyNumberFormat="0" applyFont="0" applyAlignment="0" applyProtection="0"/>
    <xf numFmtId="0" fontId="38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2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4" fontId="7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70" fontId="7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71" fontId="1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71" fontId="0" fillId="0" borderId="10" xfId="0" applyNumberForma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left"/>
    </xf>
    <xf numFmtId="170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4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0" fontId="0" fillId="22" borderId="14" xfId="0" applyNumberFormat="1" applyFill="1" applyBorder="1" applyAlignment="1">
      <alignment horizontal="center"/>
    </xf>
    <xf numFmtId="0" fontId="0" fillId="22" borderId="14" xfId="0" applyFill="1" applyBorder="1" applyAlignment="1">
      <alignment horizontal="center"/>
    </xf>
    <xf numFmtId="170" fontId="0" fillId="22" borderId="14" xfId="0" applyNumberFormat="1" applyFont="1" applyFill="1" applyBorder="1" applyAlignment="1">
      <alignment horizontal="center"/>
    </xf>
    <xf numFmtId="2" fontId="0" fillId="22" borderId="14" xfId="0" applyNumberFormat="1" applyFont="1" applyFill="1" applyBorder="1" applyAlignment="1">
      <alignment horizontal="center"/>
    </xf>
    <xf numFmtId="164" fontId="0" fillId="22" borderId="14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0" fontId="23" fillId="0" borderId="0" xfId="53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166" fontId="0" fillId="0" borderId="0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center"/>
    </xf>
    <xf numFmtId="171" fontId="0" fillId="22" borderId="14" xfId="0" applyNumberFormat="1" applyFill="1" applyBorder="1" applyAlignment="1">
      <alignment horizontal="center"/>
    </xf>
    <xf numFmtId="2" fontId="0" fillId="22" borderId="14" xfId="0" applyNumberFormat="1" applyFill="1" applyBorder="1" applyAlignment="1">
      <alignment horizontal="center"/>
    </xf>
    <xf numFmtId="1" fontId="8" fillId="22" borderId="14" xfId="0" applyNumberFormat="1" applyFont="1" applyFill="1" applyBorder="1" applyAlignment="1">
      <alignment horizontal="center"/>
    </xf>
    <xf numFmtId="166" fontId="0" fillId="22" borderId="14" xfId="0" applyNumberFormat="1" applyFill="1" applyBorder="1" applyAlignment="1">
      <alignment horizontal="center"/>
    </xf>
    <xf numFmtId="170" fontId="8" fillId="22" borderId="14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2" fontId="8" fillId="22" borderId="14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0" fillId="24" borderId="14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24" borderId="14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4" fillId="0" borderId="0" xfId="0" applyFont="1" applyBorder="1" applyAlignment="1">
      <alignment horizontal="left"/>
    </xf>
    <xf numFmtId="0" fontId="25" fillId="0" borderId="0" xfId="0" applyFont="1" applyBorder="1" applyAlignment="1">
      <alignment/>
    </xf>
    <xf numFmtId="0" fontId="0" fillId="8" borderId="14" xfId="0" applyFill="1" applyBorder="1" applyAlignment="1" applyProtection="1">
      <alignment horizontal="center"/>
      <protection locked="0"/>
    </xf>
    <xf numFmtId="0" fontId="0" fillId="8" borderId="14" xfId="0" applyFont="1" applyFill="1" applyBorder="1" applyAlignment="1" applyProtection="1">
      <alignment horizontal="center"/>
      <protection locked="0"/>
    </xf>
    <xf numFmtId="0" fontId="0" fillId="25" borderId="14" xfId="0" applyFill="1" applyBorder="1" applyAlignment="1" applyProtection="1">
      <alignment horizontal="center"/>
      <protection locked="0"/>
    </xf>
    <xf numFmtId="0" fontId="0" fillId="25" borderId="14" xfId="0" applyFont="1" applyFill="1" applyBorder="1" applyAlignment="1" applyProtection="1">
      <alignment horizontal="center"/>
      <protection locked="0"/>
    </xf>
    <xf numFmtId="1" fontId="0" fillId="25" borderId="14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6" fillId="0" borderId="0" xfId="0" applyFont="1" applyAlignment="1">
      <alignment/>
    </xf>
    <xf numFmtId="0" fontId="10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9" fillId="0" borderId="0" xfId="0" applyFont="1" applyAlignment="1">
      <alignment vertical="center"/>
    </xf>
    <xf numFmtId="0" fontId="28" fillId="0" borderId="0" xfId="0" applyFont="1" applyAlignment="1">
      <alignment/>
    </xf>
    <xf numFmtId="166" fontId="0" fillId="25" borderId="14" xfId="0" applyNumberFormat="1" applyFill="1" applyBorder="1" applyAlignment="1" applyProtection="1">
      <alignment horizontal="center"/>
      <protection locked="0"/>
    </xf>
    <xf numFmtId="2" fontId="0" fillId="25" borderId="14" xfId="0" applyNumberFormat="1" applyFill="1" applyBorder="1" applyAlignment="1" applyProtection="1">
      <alignment horizontal="center"/>
      <protection locked="0"/>
    </xf>
    <xf numFmtId="1" fontId="0" fillId="25" borderId="14" xfId="0" applyNumberFormat="1" applyFont="1" applyFill="1" applyBorder="1" applyAlignment="1" applyProtection="1">
      <alignment horizontal="center"/>
      <protection locked="0"/>
    </xf>
    <xf numFmtId="0" fontId="0" fillId="8" borderId="14" xfId="0" applyNumberFormat="1" applyFill="1" applyBorder="1" applyAlignment="1" applyProtection="1">
      <alignment horizontal="center"/>
      <protection locked="0"/>
    </xf>
    <xf numFmtId="0" fontId="23" fillId="0" borderId="0" xfId="53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19050</xdr:colOff>
      <xdr:row>0</xdr:row>
      <xdr:rowOff>161925</xdr:rowOff>
    </xdr:from>
    <xdr:to>
      <xdr:col>13</xdr:col>
      <xdr:colOff>1247775</xdr:colOff>
      <xdr:row>7</xdr:row>
      <xdr:rowOff>47625</xdr:rowOff>
    </xdr:to>
    <xdr:pic>
      <xdr:nvPicPr>
        <xdr:cNvPr id="1" name="Picture 10" descr="F:\Brighthub\Manning kinematic equation_US unit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61925"/>
          <a:ext cx="194310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304800</xdr:colOff>
      <xdr:row>32</xdr:row>
      <xdr:rowOff>66675</xdr:rowOff>
    </xdr:from>
    <xdr:to>
      <xdr:col>14</xdr:col>
      <xdr:colOff>638175</xdr:colOff>
      <xdr:row>39</xdr:row>
      <xdr:rowOff>57150</xdr:rowOff>
    </xdr:to>
    <xdr:pic>
      <xdr:nvPicPr>
        <xdr:cNvPr id="2" name="Picture 11" descr="F:\Brighthub\Manning Equatio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2275" y="8477250"/>
          <a:ext cx="275272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34</xdr:row>
      <xdr:rowOff>180975</xdr:rowOff>
    </xdr:from>
    <xdr:to>
      <xdr:col>8</xdr:col>
      <xdr:colOff>57150</xdr:colOff>
      <xdr:row>52</xdr:row>
      <xdr:rowOff>133350</xdr:rowOff>
    </xdr:to>
    <xdr:pic>
      <xdr:nvPicPr>
        <xdr:cNvPr id="1" name="Picture 1" descr="F:\Small Course Content Files\Rational Method with Excel\Runoff Coefficient Table_Pt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8867775"/>
          <a:ext cx="4629150" cy="474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381000</xdr:colOff>
      <xdr:row>1</xdr:row>
      <xdr:rowOff>57150</xdr:rowOff>
    </xdr:from>
    <xdr:to>
      <xdr:col>17</xdr:col>
      <xdr:colOff>304800</xdr:colOff>
      <xdr:row>19</xdr:row>
      <xdr:rowOff>47625</xdr:rowOff>
    </xdr:to>
    <xdr:pic>
      <xdr:nvPicPr>
        <xdr:cNvPr id="2" name="Picture 2" descr="F:\Small Course Content Files\Rational Method with Excel\Runoff Coefficient Table_Pt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8425" y="285750"/>
          <a:ext cx="4629150" cy="469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133350</xdr:colOff>
      <xdr:row>1</xdr:row>
      <xdr:rowOff>0</xdr:rowOff>
    </xdr:from>
    <xdr:to>
      <xdr:col>17</xdr:col>
      <xdr:colOff>304800</xdr:colOff>
      <xdr:row>15</xdr:row>
      <xdr:rowOff>133350</xdr:rowOff>
    </xdr:to>
    <xdr:pic>
      <xdr:nvPicPr>
        <xdr:cNvPr id="1" name="Picture 1" descr="F:\Excel Spreadsheets for Sale\storm water calculations\Map of U.S. Regions for STEEL Equati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228600"/>
          <a:ext cx="3829050" cy="2905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38100</xdr:rowOff>
    </xdr:from>
    <xdr:to>
      <xdr:col>18</xdr:col>
      <xdr:colOff>581025</xdr:colOff>
      <xdr:row>37</xdr:row>
      <xdr:rowOff>95250</xdr:rowOff>
    </xdr:to>
    <xdr:pic>
      <xdr:nvPicPr>
        <xdr:cNvPr id="2" name="Picture 2" descr="F:\Excel Spreadsheets for Sale\storm water calculations\STEEL Equation Constants_in per h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43625" y="3409950"/>
          <a:ext cx="5305425" cy="421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2" max="3" width="5.57421875" style="0" customWidth="1"/>
    <col min="5" max="5" width="13.00390625" style="0" customWidth="1"/>
    <col min="10" max="10" width="12.00390625" style="0" customWidth="1"/>
  </cols>
  <sheetData>
    <row r="1" ht="18">
      <c r="C1" s="95" t="s">
        <v>114</v>
      </c>
    </row>
    <row r="2" ht="15.75">
      <c r="A2" s="96"/>
    </row>
    <row r="3" ht="15">
      <c r="A3" s="42" t="s">
        <v>115</v>
      </c>
    </row>
    <row r="4" ht="15">
      <c r="A4" s="42"/>
    </row>
    <row r="5" spans="1:2" ht="15.75">
      <c r="A5" s="42"/>
      <c r="B5" s="42" t="s">
        <v>116</v>
      </c>
    </row>
    <row r="6" ht="15">
      <c r="A6" s="42"/>
    </row>
    <row r="7" spans="1:2" ht="15.75">
      <c r="A7" s="42"/>
      <c r="B7" s="42" t="s">
        <v>117</v>
      </c>
    </row>
    <row r="8" spans="1:2" ht="15">
      <c r="A8" s="42"/>
      <c r="B8" s="42"/>
    </row>
    <row r="9" spans="1:2" ht="15.75">
      <c r="A9" s="42"/>
      <c r="B9" s="42" t="s">
        <v>118</v>
      </c>
    </row>
    <row r="10" spans="1:2" ht="15">
      <c r="A10" s="42"/>
      <c r="B10" s="42"/>
    </row>
    <row r="11" spans="1:2" ht="15.75">
      <c r="A11" s="42"/>
      <c r="B11" s="42" t="s">
        <v>119</v>
      </c>
    </row>
    <row r="12" spans="1:2" ht="15">
      <c r="A12" s="42"/>
      <c r="B12" s="42"/>
    </row>
    <row r="13" spans="1:2" ht="15">
      <c r="A13" s="42"/>
      <c r="B13" s="42"/>
    </row>
    <row r="14" spans="1:2" ht="15.75">
      <c r="A14" s="96" t="s">
        <v>120</v>
      </c>
      <c r="B14" s="97"/>
    </row>
    <row r="15" spans="1:2" ht="15.75">
      <c r="A15" s="100" t="s">
        <v>121</v>
      </c>
      <c r="B15" s="97"/>
    </row>
    <row r="16" spans="1:2" ht="15">
      <c r="A16" s="99"/>
      <c r="B16" s="97"/>
    </row>
    <row r="17" spans="1:2" ht="15">
      <c r="A17" s="99"/>
      <c r="B17" s="97"/>
    </row>
    <row r="18" spans="1:2" ht="15">
      <c r="A18" s="99"/>
      <c r="B18" s="97"/>
    </row>
    <row r="19" spans="1:2" ht="15">
      <c r="A19" s="99"/>
      <c r="B19" s="58" t="s">
        <v>123</v>
      </c>
    </row>
    <row r="20" spans="1:2" ht="15">
      <c r="A20" s="99"/>
      <c r="B20" s="97"/>
    </row>
    <row r="21" spans="1:2" ht="15">
      <c r="A21" s="99"/>
      <c r="B21" s="97"/>
    </row>
    <row r="22" spans="1:2" ht="15">
      <c r="A22" s="99"/>
      <c r="B22" s="97"/>
    </row>
    <row r="23" spans="1:2" ht="15.75">
      <c r="A23" s="100"/>
      <c r="B23" s="97"/>
    </row>
    <row r="27" ht="12.75">
      <c r="A27" s="98"/>
    </row>
    <row r="28" ht="12.75">
      <c r="A28" s="98"/>
    </row>
    <row r="29" ht="12.75">
      <c r="A29" s="97"/>
    </row>
    <row r="30" ht="15">
      <c r="A30" s="42"/>
    </row>
    <row r="31" spans="2:9" ht="23.25">
      <c r="B31" s="7"/>
      <c r="C31" s="7"/>
      <c r="D31" s="7"/>
      <c r="E31" s="5"/>
      <c r="F31" s="5"/>
      <c r="G31" s="14"/>
      <c r="H31" s="7"/>
      <c r="I31" s="7"/>
    </row>
    <row r="32" spans="1:9" ht="23.25">
      <c r="A32" s="1"/>
      <c r="B32" s="39"/>
      <c r="C32" s="14"/>
      <c r="D32" s="14"/>
      <c r="E32" s="5"/>
      <c r="F32" s="5"/>
      <c r="G32" s="14"/>
      <c r="H32" s="7"/>
      <c r="I32" s="7"/>
    </row>
    <row r="33" spans="2:9" ht="18">
      <c r="B33" s="7"/>
      <c r="C33" s="7"/>
      <c r="D33" s="105"/>
      <c r="E33" s="105"/>
      <c r="F33" s="105"/>
      <c r="G33" s="105"/>
      <c r="H33" s="105"/>
      <c r="I33" s="7"/>
    </row>
    <row r="34" spans="1:9" ht="23.25">
      <c r="A34" s="1"/>
      <c r="B34" s="7"/>
      <c r="C34" s="7"/>
      <c r="D34" s="7"/>
      <c r="E34" s="7"/>
      <c r="F34" s="7"/>
      <c r="G34" s="7"/>
      <c r="H34" s="7"/>
      <c r="I34" s="14"/>
    </row>
  </sheetData>
  <sheetProtection/>
  <mergeCells count="1">
    <mergeCell ref="D33:H33"/>
  </mergeCells>
  <printOptions/>
  <pageMargins left="0.75" right="0.62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4"/>
  <sheetViews>
    <sheetView zoomScalePageLayoutView="0" workbookViewId="0" topLeftCell="A40">
      <selection activeCell="I3" sqref="I3"/>
    </sheetView>
  </sheetViews>
  <sheetFormatPr defaultColWidth="9.140625" defaultRowHeight="12.75"/>
  <cols>
    <col min="1" max="1" width="6.00390625" style="0" customWidth="1"/>
    <col min="2" max="2" width="7.7109375" style="0" customWidth="1"/>
    <col min="3" max="3" width="11.00390625" style="0" customWidth="1"/>
    <col min="4" max="4" width="11.140625" style="0" customWidth="1"/>
    <col min="5" max="5" width="6.140625" style="0" customWidth="1"/>
    <col min="6" max="6" width="4.57421875" style="0" customWidth="1"/>
    <col min="7" max="7" width="11.57421875" style="0" customWidth="1"/>
    <col min="8" max="8" width="13.28125" style="0" customWidth="1"/>
    <col min="9" max="9" width="9.8515625" style="0" customWidth="1"/>
    <col min="10" max="10" width="6.57421875" style="0" customWidth="1"/>
    <col min="12" max="12" width="6.140625" style="0" customWidth="1"/>
    <col min="13" max="13" width="10.7109375" style="0" bestFit="1" customWidth="1"/>
    <col min="14" max="14" width="19.421875" style="0" customWidth="1"/>
    <col min="15" max="15" width="14.140625" style="0" customWidth="1"/>
    <col min="16" max="16" width="7.421875" style="0" customWidth="1"/>
    <col min="17" max="17" width="6.00390625" style="0" customWidth="1"/>
    <col min="19" max="19" width="28.421875" style="0" customWidth="1"/>
    <col min="20" max="20" width="18.28125" style="0" customWidth="1"/>
  </cols>
  <sheetData>
    <row r="1" spans="1:24" ht="19.5" customHeight="1">
      <c r="A1" s="1" t="s">
        <v>18</v>
      </c>
      <c r="J1" s="3"/>
      <c r="L1" s="9"/>
      <c r="M1" s="10"/>
      <c r="N1" s="10"/>
      <c r="O1" s="10"/>
      <c r="P1" s="10"/>
      <c r="Q1" s="10"/>
      <c r="R1" s="10"/>
      <c r="S1" s="10"/>
      <c r="T1" s="10"/>
      <c r="U1" s="10"/>
      <c r="V1" s="7"/>
      <c r="W1" s="7"/>
      <c r="X1" s="7"/>
    </row>
    <row r="2" spans="1:24" ht="23.25" customHeight="1">
      <c r="A2" s="1" t="s">
        <v>127</v>
      </c>
      <c r="L2" s="10"/>
      <c r="M2" s="11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20.25" customHeight="1">
      <c r="A3" s="1"/>
      <c r="L3" s="23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21.75" customHeight="1">
      <c r="A4" s="50" t="s">
        <v>70</v>
      </c>
      <c r="B4" s="51"/>
      <c r="C4" s="51"/>
      <c r="D4" s="51"/>
      <c r="E4" s="51"/>
      <c r="F4" s="51"/>
      <c r="G4" s="51"/>
      <c r="H4" s="51"/>
      <c r="I4" s="52"/>
      <c r="J4" s="52"/>
      <c r="L4" s="23"/>
      <c r="M4" s="12"/>
      <c r="N4" s="13"/>
      <c r="O4" s="7"/>
      <c r="P4" s="7"/>
      <c r="Q4" s="7"/>
      <c r="R4" s="7"/>
      <c r="S4" s="7"/>
      <c r="T4" s="7"/>
      <c r="U4" s="7"/>
      <c r="V4" s="7"/>
      <c r="W4" s="7"/>
      <c r="X4" s="7"/>
    </row>
    <row r="5" spans="12:24" ht="15" customHeight="1">
      <c r="L5" s="23"/>
      <c r="M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ht="21" customHeight="1">
      <c r="A6" s="2" t="s">
        <v>0</v>
      </c>
      <c r="L6" s="23"/>
      <c r="M6" s="14"/>
      <c r="N6" s="14"/>
      <c r="O6" s="13"/>
      <c r="P6" s="13"/>
      <c r="Q6" s="13"/>
      <c r="R6" s="12"/>
      <c r="S6" s="13"/>
      <c r="T6" s="7"/>
      <c r="U6" s="7"/>
      <c r="V6" s="7"/>
      <c r="W6" s="7"/>
      <c r="X6" s="7"/>
    </row>
    <row r="7" spans="12:24" ht="18" customHeight="1" thickBot="1">
      <c r="L7" s="23"/>
      <c r="M7" s="14"/>
      <c r="N7" s="14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21" customHeight="1" thickBot="1">
      <c r="A8" s="25" t="s">
        <v>2</v>
      </c>
      <c r="G8" s="7" t="s">
        <v>7</v>
      </c>
      <c r="H8" s="7"/>
      <c r="I8" s="101">
        <v>0.0004</v>
      </c>
      <c r="L8" s="23"/>
      <c r="M8" s="26"/>
      <c r="O8" s="5"/>
      <c r="P8" s="5"/>
      <c r="Q8" s="14"/>
      <c r="R8" s="14"/>
      <c r="S8" s="14"/>
      <c r="T8" s="14"/>
      <c r="U8" s="5"/>
      <c r="V8" s="7"/>
      <c r="W8" s="7"/>
      <c r="X8" s="7"/>
    </row>
    <row r="9" spans="1:24" ht="21" customHeight="1" thickBot="1">
      <c r="A9" t="s">
        <v>3</v>
      </c>
      <c r="D9" s="102">
        <v>0.15</v>
      </c>
      <c r="L9" s="23" t="s">
        <v>17</v>
      </c>
      <c r="M9" s="14"/>
      <c r="N9" s="14"/>
      <c r="O9" s="7"/>
      <c r="P9" s="7"/>
      <c r="Q9" s="9"/>
      <c r="R9" s="14"/>
      <c r="S9" s="14"/>
      <c r="T9" s="14"/>
      <c r="U9" s="5"/>
      <c r="V9" s="7"/>
      <c r="W9" s="7"/>
      <c r="X9" s="7"/>
    </row>
    <row r="10" spans="4:24" ht="18" customHeight="1" thickBot="1">
      <c r="D10" s="83"/>
      <c r="G10" s="2" t="s">
        <v>8</v>
      </c>
      <c r="H10" s="7"/>
      <c r="I10" s="7"/>
      <c r="J10" s="7"/>
      <c r="L10" s="23" t="s">
        <v>13</v>
      </c>
      <c r="M10" s="14"/>
      <c r="N10" s="7"/>
      <c r="O10" s="5"/>
      <c r="P10" s="5"/>
      <c r="Q10" s="14"/>
      <c r="R10" s="14"/>
      <c r="S10" s="14"/>
      <c r="T10" s="14"/>
      <c r="U10" s="5"/>
      <c r="V10" s="7"/>
      <c r="W10" s="7"/>
      <c r="X10" s="7"/>
    </row>
    <row r="11" spans="1:24" ht="21" customHeight="1" thickBot="1">
      <c r="A11" s="19" t="s">
        <v>4</v>
      </c>
      <c r="C11" s="19"/>
      <c r="D11" s="103">
        <v>75</v>
      </c>
      <c r="E11" s="21" t="s">
        <v>5</v>
      </c>
      <c r="G11" s="7"/>
      <c r="H11" s="7"/>
      <c r="I11" s="7"/>
      <c r="J11" s="7"/>
      <c r="L11" s="23" t="s">
        <v>14</v>
      </c>
      <c r="M11" s="14"/>
      <c r="O11" s="5"/>
      <c r="P11" s="5"/>
      <c r="Q11" s="14"/>
      <c r="R11" s="14"/>
      <c r="S11" s="14"/>
      <c r="T11" s="14"/>
      <c r="U11" s="5"/>
      <c r="V11" s="7"/>
      <c r="W11" s="7"/>
      <c r="X11" s="7"/>
    </row>
    <row r="12" spans="4:24" ht="18.75" customHeight="1" thickBot="1">
      <c r="D12" s="83"/>
      <c r="G12" s="7" t="s">
        <v>122</v>
      </c>
      <c r="H12" s="7"/>
      <c r="I12" s="9"/>
      <c r="J12" s="7"/>
      <c r="L12" s="23" t="s">
        <v>10</v>
      </c>
      <c r="M12" s="14"/>
      <c r="N12" s="14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ht="21" customHeight="1" thickBot="1">
      <c r="A13" s="28" t="s">
        <v>9</v>
      </c>
      <c r="B13" s="7"/>
      <c r="C13" s="7"/>
      <c r="D13" s="92">
        <v>5</v>
      </c>
      <c r="E13" s="9" t="s">
        <v>6</v>
      </c>
      <c r="F13" s="7"/>
      <c r="G13" s="7" t="s">
        <v>16</v>
      </c>
      <c r="H13" s="7"/>
      <c r="I13" s="53">
        <f>0.42*((D9*D11)^0.8)/((D13^0.5)*(I8^0.4))</f>
        <v>29.775722591437187</v>
      </c>
      <c r="J13" s="9" t="s">
        <v>1</v>
      </c>
      <c r="L13" s="23" t="s">
        <v>12</v>
      </c>
      <c r="M13" s="14"/>
      <c r="N13" s="14"/>
      <c r="O13" s="5"/>
      <c r="P13" s="5"/>
      <c r="Q13" s="14"/>
      <c r="R13" s="14"/>
      <c r="S13" s="14"/>
      <c r="T13" s="14"/>
      <c r="U13" s="5"/>
      <c r="V13" s="7"/>
      <c r="W13" s="7"/>
      <c r="X13" s="7"/>
    </row>
    <row r="14" spans="1:24" ht="21" customHeight="1">
      <c r="A14" s="27"/>
      <c r="B14" s="7"/>
      <c r="C14" s="27"/>
      <c r="D14" s="27"/>
      <c r="E14" s="7"/>
      <c r="F14" s="7"/>
      <c r="G14" s="7"/>
      <c r="H14" s="7"/>
      <c r="I14" s="7"/>
      <c r="J14" s="7"/>
      <c r="M14" s="14"/>
      <c r="N14" s="14"/>
      <c r="O14" s="5"/>
      <c r="P14" s="5"/>
      <c r="Q14" s="14"/>
      <c r="R14" s="14"/>
      <c r="S14" s="14"/>
      <c r="T14" s="14"/>
      <c r="U14" s="5"/>
      <c r="V14" s="7"/>
      <c r="W14" s="7"/>
      <c r="X14" s="7"/>
    </row>
    <row r="15" spans="1:24" ht="15" customHeight="1" thickBot="1">
      <c r="A15" s="22"/>
      <c r="B15" s="34"/>
      <c r="C15" s="20"/>
      <c r="D15" s="22"/>
      <c r="E15" s="34"/>
      <c r="F15" s="34"/>
      <c r="G15" s="34"/>
      <c r="H15" s="35"/>
      <c r="I15" s="34"/>
      <c r="J15" s="34"/>
      <c r="K15" s="34"/>
      <c r="L15" s="34"/>
      <c r="M15" s="36"/>
      <c r="N15" s="36"/>
      <c r="O15" s="37"/>
      <c r="P15" s="37"/>
      <c r="Q15" s="36"/>
      <c r="R15" s="36"/>
      <c r="S15" s="14"/>
      <c r="T15" s="4"/>
      <c r="U15" s="5"/>
      <c r="V15" s="7"/>
      <c r="W15" s="7"/>
      <c r="X15" s="7"/>
    </row>
    <row r="16" spans="12:24" ht="17.25" customHeight="1">
      <c r="L16" s="23"/>
      <c r="M16" s="14"/>
      <c r="N16" s="14"/>
      <c r="O16" s="5"/>
      <c r="P16" s="5"/>
      <c r="Q16" s="14"/>
      <c r="R16" s="14"/>
      <c r="S16" s="14"/>
      <c r="T16" s="4"/>
      <c r="U16" s="5"/>
      <c r="V16" s="7"/>
      <c r="W16" s="7"/>
      <c r="X16" s="7"/>
    </row>
    <row r="17" spans="1:24" ht="20.25" customHeight="1">
      <c r="A17" s="1" t="s">
        <v>19</v>
      </c>
      <c r="J17" s="3"/>
      <c r="K17" s="1" t="s">
        <v>15</v>
      </c>
      <c r="M17" s="7"/>
      <c r="N17" s="30"/>
      <c r="O17" s="33"/>
      <c r="P17" s="14"/>
      <c r="Q17" s="14"/>
      <c r="R17" s="7"/>
      <c r="S17" s="14"/>
      <c r="T17" s="4"/>
      <c r="U17" s="5"/>
      <c r="V17" s="7"/>
      <c r="W17" s="7"/>
      <c r="X17" s="7"/>
    </row>
    <row r="18" spans="1:24" ht="23.25" customHeight="1">
      <c r="A18" s="1" t="s">
        <v>20</v>
      </c>
      <c r="L18" s="23"/>
      <c r="N18" s="29"/>
      <c r="O18" s="31"/>
      <c r="P18" s="14"/>
      <c r="Q18" s="14"/>
      <c r="R18" s="14"/>
      <c r="S18" s="14"/>
      <c r="T18" s="8"/>
      <c r="U18" s="5"/>
      <c r="V18" s="7"/>
      <c r="W18" s="7"/>
      <c r="X18" s="7"/>
    </row>
    <row r="19" spans="1:24" ht="18" customHeight="1">
      <c r="A19" s="1"/>
      <c r="M19" s="38" t="s">
        <v>21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 ht="21" customHeight="1">
      <c r="A20" s="2" t="s">
        <v>0</v>
      </c>
      <c r="G20" s="2" t="s">
        <v>8</v>
      </c>
      <c r="H20" s="7"/>
      <c r="I20" s="7"/>
      <c r="J20" s="7"/>
      <c r="L20" s="23"/>
      <c r="M20" s="10"/>
      <c r="N20" s="10"/>
      <c r="O20" s="10"/>
      <c r="P20" s="10"/>
      <c r="Q20" s="10"/>
      <c r="R20" s="10"/>
      <c r="S20" s="10"/>
      <c r="T20" s="10"/>
      <c r="U20" s="10"/>
      <c r="V20" s="7"/>
      <c r="W20" s="7"/>
      <c r="X20" s="7"/>
    </row>
    <row r="21" spans="7:24" ht="18.75" customHeight="1" thickBot="1">
      <c r="G21" s="7"/>
      <c r="H21" s="7"/>
      <c r="I21" s="7"/>
      <c r="J21" s="7"/>
      <c r="M21" s="39" t="s">
        <v>24</v>
      </c>
      <c r="R21" s="7"/>
      <c r="S21" s="7"/>
      <c r="T21" s="7"/>
      <c r="U21" s="7"/>
      <c r="V21" s="7"/>
      <c r="W21" s="7"/>
      <c r="X21" s="7"/>
    </row>
    <row r="22" spans="1:24" ht="21" customHeight="1" thickBot="1">
      <c r="A22" s="19" t="s">
        <v>4</v>
      </c>
      <c r="C22" s="19"/>
      <c r="D22" s="91">
        <v>105</v>
      </c>
      <c r="E22" s="21" t="s">
        <v>5</v>
      </c>
      <c r="G22" s="40" t="s">
        <v>26</v>
      </c>
      <c r="H22" s="7"/>
      <c r="I22" s="9"/>
      <c r="J22" s="7"/>
      <c r="M22" s="7"/>
      <c r="R22" s="7"/>
      <c r="S22" s="7"/>
      <c r="T22" s="7"/>
      <c r="U22" s="7"/>
      <c r="V22" s="7"/>
      <c r="W22" s="7"/>
      <c r="X22" s="7"/>
    </row>
    <row r="23" spans="4:24" ht="17.25" customHeight="1" thickBot="1">
      <c r="D23" s="83"/>
      <c r="G23" s="7"/>
      <c r="H23" s="7"/>
      <c r="I23" s="32"/>
      <c r="J23" s="9"/>
      <c r="M23" s="39" t="s">
        <v>25</v>
      </c>
      <c r="R23" s="7"/>
      <c r="S23" s="7"/>
      <c r="T23" s="7"/>
      <c r="U23" s="7"/>
      <c r="V23" s="7"/>
      <c r="W23" s="7"/>
      <c r="X23" s="7"/>
    </row>
    <row r="24" spans="1:24" ht="21.75" customHeight="1" thickBot="1">
      <c r="A24" s="7" t="s">
        <v>7</v>
      </c>
      <c r="B24" s="7"/>
      <c r="C24" s="7"/>
      <c r="D24" s="90">
        <v>0.0004</v>
      </c>
      <c r="E24" s="3"/>
      <c r="G24" s="7" t="s">
        <v>27</v>
      </c>
      <c r="H24" s="7"/>
      <c r="I24" s="54">
        <f>16.1345*(D24^0.5)</f>
        <v>0.32269</v>
      </c>
      <c r="J24" s="9" t="s">
        <v>28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ht="21.75" customHeight="1" thickBot="1">
      <c r="A25" s="24"/>
      <c r="B25" s="7"/>
      <c r="C25" s="7"/>
      <c r="D25" s="7"/>
      <c r="E25" s="7"/>
      <c r="G25" s="41" t="s">
        <v>29</v>
      </c>
      <c r="H25" s="7"/>
      <c r="I25" s="53">
        <f>D22/(60*I24)</f>
        <v>5.423161548235148</v>
      </c>
      <c r="J25" s="9" t="s">
        <v>1</v>
      </c>
      <c r="K25" s="1" t="s">
        <v>38</v>
      </c>
      <c r="L25" s="10"/>
      <c r="M25" s="23" t="s">
        <v>22</v>
      </c>
      <c r="N25" s="11"/>
      <c r="O25" s="13"/>
      <c r="P25" s="13"/>
      <c r="Q25" s="13"/>
      <c r="R25" s="12"/>
      <c r="S25" s="13"/>
      <c r="T25" s="7"/>
      <c r="U25" s="7"/>
      <c r="V25" s="7"/>
      <c r="W25" s="7"/>
      <c r="X25" s="7"/>
    </row>
    <row r="26" spans="7:24" ht="18.75" customHeight="1">
      <c r="G26" s="7"/>
      <c r="H26" s="7"/>
      <c r="I26" s="7"/>
      <c r="J26" s="7"/>
      <c r="L26" s="10"/>
      <c r="M26" s="23" t="s">
        <v>11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6:24" ht="21.75" customHeight="1">
      <c r="F27" s="7"/>
      <c r="G27" s="40" t="s">
        <v>30</v>
      </c>
      <c r="H27" s="7"/>
      <c r="I27" s="9"/>
      <c r="J27" s="7"/>
      <c r="L27" s="10"/>
      <c r="M27" s="23" t="s">
        <v>23</v>
      </c>
      <c r="N27" s="11"/>
      <c r="O27" s="5"/>
      <c r="P27" s="5"/>
      <c r="Q27" s="14"/>
      <c r="R27" s="14"/>
      <c r="S27" s="14"/>
      <c r="T27" s="5"/>
      <c r="U27" s="5"/>
      <c r="V27" s="7"/>
      <c r="W27" s="7"/>
      <c r="X27" s="7"/>
    </row>
    <row r="28" spans="6:24" ht="18" customHeight="1" thickBot="1">
      <c r="F28" s="7"/>
      <c r="G28" s="7"/>
      <c r="H28" s="7"/>
      <c r="I28" s="32"/>
      <c r="J28" s="9"/>
      <c r="L28" s="10"/>
      <c r="M28" s="23" t="s">
        <v>31</v>
      </c>
      <c r="N28" s="14"/>
      <c r="O28" s="5"/>
      <c r="P28" s="5"/>
      <c r="Q28" s="14"/>
      <c r="R28" s="14"/>
      <c r="S28" s="14"/>
      <c r="T28" s="5"/>
      <c r="U28" s="5"/>
      <c r="V28" s="7"/>
      <c r="W28" s="7"/>
      <c r="X28" s="7"/>
    </row>
    <row r="29" spans="6:24" ht="21.75" customHeight="1" thickBot="1">
      <c r="F29" s="7"/>
      <c r="G29" s="7" t="s">
        <v>27</v>
      </c>
      <c r="H29" s="7"/>
      <c r="I29" s="54">
        <f>20.3282*(D24^0.5)</f>
        <v>0.406564</v>
      </c>
      <c r="J29" s="9" t="s">
        <v>28</v>
      </c>
      <c r="N29" s="7"/>
      <c r="O29" s="7"/>
      <c r="P29" s="7"/>
      <c r="Q29" s="7"/>
      <c r="R29" s="14"/>
      <c r="S29" s="14"/>
      <c r="T29" s="5"/>
      <c r="U29" s="5"/>
      <c r="V29" s="7"/>
      <c r="W29" s="7"/>
      <c r="X29" s="7"/>
    </row>
    <row r="30" spans="1:24" ht="21.75" customHeight="1" thickBot="1">
      <c r="A30" s="7"/>
      <c r="B30" s="7"/>
      <c r="C30" s="7"/>
      <c r="D30" s="7"/>
      <c r="E30" s="7"/>
      <c r="F30" s="7"/>
      <c r="G30" s="41" t="s">
        <v>29</v>
      </c>
      <c r="H30" s="7"/>
      <c r="I30" s="53">
        <f>D22/(60*I29)</f>
        <v>4.304365364370677</v>
      </c>
      <c r="J30" s="9" t="s">
        <v>1</v>
      </c>
      <c r="N30" s="7"/>
      <c r="O30" s="7"/>
      <c r="P30" s="7"/>
      <c r="Q30" s="7"/>
      <c r="R30" s="14"/>
      <c r="S30" s="14"/>
      <c r="T30" s="5"/>
      <c r="U30" s="5"/>
      <c r="V30" s="7"/>
      <c r="W30" s="7"/>
      <c r="X30" s="7"/>
    </row>
    <row r="31" spans="1:24" ht="21.7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N31" s="7"/>
      <c r="O31" s="7"/>
      <c r="P31" s="7"/>
      <c r="Q31" s="7"/>
      <c r="R31" s="7"/>
      <c r="S31" s="7"/>
      <c r="T31" s="9"/>
      <c r="U31" s="7"/>
      <c r="V31" s="7"/>
      <c r="W31" s="7"/>
      <c r="X31" s="7"/>
    </row>
    <row r="32" spans="12:24" ht="42.75" customHeight="1">
      <c r="L32" s="10"/>
      <c r="M32" s="14"/>
      <c r="N32" s="14"/>
      <c r="O32" s="5"/>
      <c r="P32" s="5"/>
      <c r="Q32" s="14"/>
      <c r="R32" s="14"/>
      <c r="S32" s="14"/>
      <c r="T32" s="5"/>
      <c r="U32" s="5"/>
      <c r="V32" s="7"/>
      <c r="W32" s="7"/>
      <c r="X32" s="7"/>
    </row>
    <row r="33" spans="1:24" ht="23.25">
      <c r="A33" s="1" t="s">
        <v>32</v>
      </c>
      <c r="L33" s="10"/>
      <c r="M33" s="14"/>
      <c r="N33" s="14"/>
      <c r="O33" s="5"/>
      <c r="P33" s="5"/>
      <c r="Q33" s="14"/>
      <c r="R33" s="14"/>
      <c r="S33" s="14"/>
      <c r="T33" s="5"/>
      <c r="U33" s="5"/>
      <c r="V33" s="7"/>
      <c r="W33" s="7"/>
      <c r="X33" s="7"/>
    </row>
    <row r="34" spans="1:24" ht="23.25">
      <c r="A34" s="1" t="s">
        <v>33</v>
      </c>
      <c r="L34" s="10"/>
      <c r="M34" s="14"/>
      <c r="N34" s="14"/>
      <c r="O34" s="5"/>
      <c r="P34" s="5"/>
      <c r="Q34" s="14"/>
      <c r="R34" s="14"/>
      <c r="S34" s="14"/>
      <c r="T34" s="6"/>
      <c r="U34" s="5"/>
      <c r="V34" s="7"/>
      <c r="W34" s="7"/>
      <c r="X34" s="7"/>
    </row>
    <row r="35" spans="12:24" ht="15" customHeight="1">
      <c r="L35" s="10"/>
      <c r="M35" s="14"/>
      <c r="N35" s="14"/>
      <c r="O35" s="5"/>
      <c r="P35" s="5"/>
      <c r="Q35" s="14"/>
      <c r="R35" s="14"/>
      <c r="S35" s="14"/>
      <c r="T35" s="15"/>
      <c r="U35" s="5"/>
      <c r="V35" s="7"/>
      <c r="W35" s="7"/>
      <c r="X35" s="7"/>
    </row>
    <row r="36" spans="1:24" ht="23.25">
      <c r="A36" s="42" t="s">
        <v>37</v>
      </c>
      <c r="L36" s="10"/>
      <c r="M36" s="14"/>
      <c r="N36" s="14"/>
      <c r="O36" s="14"/>
      <c r="P36" s="14"/>
      <c r="Q36" s="14"/>
      <c r="R36" s="7"/>
      <c r="S36" s="14"/>
      <c r="T36" s="6"/>
      <c r="U36" s="5"/>
      <c r="V36" s="7"/>
      <c r="W36" s="7"/>
      <c r="X36" s="7"/>
    </row>
    <row r="37" spans="12:24" ht="16.5" customHeight="1">
      <c r="L37" s="10"/>
      <c r="M37" s="14"/>
      <c r="N37" s="14"/>
      <c r="O37" s="14"/>
      <c r="P37" s="14"/>
      <c r="Q37" s="14"/>
      <c r="R37" s="14"/>
      <c r="S37" s="14"/>
      <c r="T37" s="6"/>
      <c r="U37" s="5"/>
      <c r="V37" s="7"/>
      <c r="W37" s="7"/>
      <c r="X37" s="7"/>
    </row>
    <row r="38" spans="1:24" ht="15.75">
      <c r="A38" s="2" t="s">
        <v>0</v>
      </c>
      <c r="B38" s="42"/>
      <c r="D38" s="42"/>
      <c r="E38" s="42"/>
      <c r="F38" s="42"/>
      <c r="G38" s="2" t="s">
        <v>8</v>
      </c>
      <c r="H38" s="42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2:24" ht="13.5" thickBot="1"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ht="21" customHeight="1" thickBot="1">
      <c r="A40" s="19" t="s">
        <v>39</v>
      </c>
      <c r="B40" s="19"/>
      <c r="D40" s="91">
        <v>2</v>
      </c>
      <c r="E40" s="21" t="s">
        <v>5</v>
      </c>
      <c r="F40" s="19"/>
      <c r="G40" s="19" t="s">
        <v>44</v>
      </c>
      <c r="H40" s="19"/>
      <c r="I40" s="55">
        <f>(D40*D42)+D44*(D42^2)</f>
        <v>6.720000000000001</v>
      </c>
      <c r="J40" s="21" t="s">
        <v>36</v>
      </c>
      <c r="K40" s="43"/>
      <c r="L40" s="9"/>
      <c r="M40" s="10"/>
      <c r="N40" s="10"/>
      <c r="O40" s="10"/>
      <c r="P40" s="10"/>
      <c r="Q40" s="10"/>
      <c r="R40" s="10"/>
      <c r="S40" s="10"/>
      <c r="T40" s="10"/>
      <c r="U40" s="10"/>
      <c r="V40" s="7"/>
      <c r="W40" s="7"/>
      <c r="X40" s="7"/>
    </row>
    <row r="41" spans="1:24" ht="15.75" customHeight="1" thickBot="1">
      <c r="A41" s="19"/>
      <c r="B41" s="19"/>
      <c r="D41" s="93"/>
      <c r="E41" s="21"/>
      <c r="F41" s="19"/>
      <c r="G41" s="19"/>
      <c r="H41" s="19"/>
      <c r="I41" s="19"/>
      <c r="J41" s="21"/>
      <c r="K41" s="43"/>
      <c r="L41" s="10"/>
      <c r="M41" s="11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24" ht="21" customHeight="1" thickBot="1">
      <c r="A42" s="19" t="s">
        <v>40</v>
      </c>
      <c r="B42" s="19"/>
      <c r="D42" s="91">
        <v>1.2</v>
      </c>
      <c r="E42" s="21" t="s">
        <v>5</v>
      </c>
      <c r="F42" s="19"/>
      <c r="G42" s="19" t="s">
        <v>45</v>
      </c>
      <c r="H42" s="19"/>
      <c r="I42" s="55">
        <f>D40+(2*D42)*((1+(D44^2))^0.5)</f>
        <v>9.58946638440411</v>
      </c>
      <c r="J42" s="21" t="s">
        <v>5</v>
      </c>
      <c r="K42" s="43"/>
      <c r="L42" s="10"/>
      <c r="M42" s="7"/>
      <c r="N42" s="49" t="s">
        <v>58</v>
      </c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4" ht="15.75" customHeight="1" thickBot="1">
      <c r="A43" s="19"/>
      <c r="B43" s="19"/>
      <c r="D43" s="93"/>
      <c r="E43" s="21"/>
      <c r="F43" s="19"/>
      <c r="G43" s="19"/>
      <c r="H43" s="19"/>
      <c r="I43" s="19"/>
      <c r="J43" s="21"/>
      <c r="K43" s="43"/>
      <c r="L43" s="10"/>
      <c r="M43" s="11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4" ht="21" thickBot="1">
      <c r="A44" s="19" t="s">
        <v>41</v>
      </c>
      <c r="B44" s="25"/>
      <c r="D44" s="91">
        <v>3</v>
      </c>
      <c r="E44" s="25"/>
      <c r="F44" s="25"/>
      <c r="G44" s="19" t="s">
        <v>46</v>
      </c>
      <c r="H44" s="19"/>
      <c r="I44" s="56">
        <f>I40/I42</f>
        <v>0.7007689198357393</v>
      </c>
      <c r="J44" s="21" t="s">
        <v>5</v>
      </c>
      <c r="K44" s="43"/>
      <c r="L44" s="10"/>
      <c r="M44" s="7"/>
      <c r="N44" s="49" t="s">
        <v>59</v>
      </c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4" ht="20.25" customHeight="1" thickBot="1">
      <c r="A45" s="19" t="s">
        <v>49</v>
      </c>
      <c r="B45" s="19"/>
      <c r="D45" s="94"/>
      <c r="E45" s="21"/>
      <c r="F45" s="19"/>
      <c r="K45" s="43"/>
      <c r="L45" s="10"/>
      <c r="M45" s="12"/>
      <c r="N45" s="7"/>
      <c r="O45" s="13"/>
      <c r="P45" s="13"/>
      <c r="Q45" s="13"/>
      <c r="R45" s="12"/>
      <c r="S45" s="13"/>
      <c r="T45" s="7"/>
      <c r="U45" s="7"/>
      <c r="V45" s="7"/>
      <c r="W45" s="7"/>
      <c r="X45" s="7"/>
    </row>
    <row r="46" spans="1:24" ht="21" customHeight="1" thickBot="1">
      <c r="A46" s="19" t="s">
        <v>42</v>
      </c>
      <c r="B46" s="19"/>
      <c r="D46" s="91">
        <v>0.022</v>
      </c>
      <c r="E46" s="21"/>
      <c r="F46" s="19"/>
      <c r="G46" s="19" t="s">
        <v>48</v>
      </c>
      <c r="H46" s="19"/>
      <c r="I46" s="56">
        <f>(1.49/D46)*I40*(I44^(2/3))*(D48^0.5)</f>
        <v>6.219326773990194</v>
      </c>
      <c r="J46" s="21" t="s">
        <v>35</v>
      </c>
      <c r="K46" s="28"/>
      <c r="L46" s="10"/>
      <c r="M46" s="7"/>
      <c r="N46" s="49" t="s">
        <v>60</v>
      </c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ht="15.75" customHeight="1" thickBot="1">
      <c r="A47" s="19"/>
      <c r="B47" s="19"/>
      <c r="D47" s="93"/>
      <c r="E47" s="21"/>
      <c r="F47" s="19"/>
      <c r="G47" s="25"/>
      <c r="H47" s="19"/>
      <c r="I47" s="44"/>
      <c r="J47" s="21"/>
      <c r="R47" s="14"/>
      <c r="S47" s="14"/>
      <c r="T47" s="14"/>
      <c r="U47" s="5"/>
      <c r="V47" s="7"/>
      <c r="W47" s="7"/>
      <c r="X47" s="7"/>
    </row>
    <row r="48" spans="1:24" ht="21" customHeight="1" thickBot="1">
      <c r="A48" s="19" t="s">
        <v>43</v>
      </c>
      <c r="B48" s="19"/>
      <c r="D48" s="91">
        <v>0.0003</v>
      </c>
      <c r="E48" s="21" t="s">
        <v>34</v>
      </c>
      <c r="F48" s="19"/>
      <c r="G48" s="19" t="s">
        <v>47</v>
      </c>
      <c r="H48" s="19"/>
      <c r="I48" s="57">
        <f>I46/I40</f>
        <v>0.9254950556533026</v>
      </c>
      <c r="J48" s="21" t="s">
        <v>28</v>
      </c>
      <c r="R48" s="14"/>
      <c r="S48" s="14"/>
      <c r="T48" s="14"/>
      <c r="U48" s="5"/>
      <c r="V48" s="7"/>
      <c r="W48" s="7"/>
      <c r="X48" s="7"/>
    </row>
    <row r="49" spans="4:24" ht="15.75" customHeight="1" thickBot="1">
      <c r="D49" s="83"/>
      <c r="F49" s="19"/>
      <c r="R49" s="14"/>
      <c r="S49" s="14"/>
      <c r="T49" s="14"/>
      <c r="U49" s="5"/>
      <c r="V49" s="7"/>
      <c r="W49" s="7"/>
      <c r="X49" s="7"/>
    </row>
    <row r="50" spans="1:24" ht="21" customHeight="1" thickBot="1">
      <c r="A50" s="19" t="s">
        <v>4</v>
      </c>
      <c r="C50" s="19"/>
      <c r="D50" s="91">
        <v>75</v>
      </c>
      <c r="E50" s="21" t="s">
        <v>5</v>
      </c>
      <c r="F50" s="19"/>
      <c r="G50" t="s">
        <v>50</v>
      </c>
      <c r="I50" s="53">
        <f>D50/(60*I48)</f>
        <v>1.3506285013242247</v>
      </c>
      <c r="J50" s="3" t="s">
        <v>1</v>
      </c>
      <c r="K50" s="39" t="s">
        <v>61</v>
      </c>
      <c r="L50" s="10"/>
      <c r="M50" s="23" t="s">
        <v>62</v>
      </c>
      <c r="N50" s="14"/>
      <c r="O50" s="5"/>
      <c r="P50" s="5"/>
      <c r="Q50" s="14"/>
      <c r="R50" s="14"/>
      <c r="S50" s="14"/>
      <c r="T50" s="14"/>
      <c r="U50" s="5"/>
      <c r="V50" s="7"/>
      <c r="W50" s="7"/>
      <c r="X50" s="7"/>
    </row>
    <row r="51" spans="6:24" ht="23.25">
      <c r="F51" s="25"/>
      <c r="G51" s="25"/>
      <c r="H51" s="25"/>
      <c r="I51" s="25"/>
      <c r="J51" s="25"/>
      <c r="K51" s="43"/>
      <c r="L51" s="10"/>
      <c r="M51" s="23" t="s">
        <v>63</v>
      </c>
      <c r="N51" s="14"/>
      <c r="O51" s="5"/>
      <c r="P51" s="5"/>
      <c r="Q51" s="14"/>
      <c r="R51" s="7"/>
      <c r="S51" s="7"/>
      <c r="T51" s="7"/>
      <c r="U51" s="7"/>
      <c r="V51" s="7"/>
      <c r="W51" s="7"/>
      <c r="X51" s="7"/>
    </row>
    <row r="52" spans="1:24" ht="23.25">
      <c r="A52" s="1" t="s">
        <v>51</v>
      </c>
      <c r="C52" s="45"/>
      <c r="D52" s="47"/>
      <c r="E52" s="3"/>
      <c r="F52" s="3"/>
      <c r="G52" s="46"/>
      <c r="H52" s="48"/>
      <c r="I52" s="3"/>
      <c r="J52" s="3"/>
      <c r="K52" s="43"/>
      <c r="L52" s="10"/>
      <c r="M52" s="23" t="s">
        <v>64</v>
      </c>
      <c r="N52" s="14"/>
      <c r="O52" s="5"/>
      <c r="P52" s="5"/>
      <c r="Q52" s="14"/>
      <c r="R52" s="14"/>
      <c r="S52" s="14"/>
      <c r="T52" s="14"/>
      <c r="U52" s="5"/>
      <c r="V52" s="7"/>
      <c r="W52" s="7"/>
      <c r="X52" s="7"/>
    </row>
    <row r="53" spans="1:24" ht="21.75" customHeight="1">
      <c r="A53" s="1" t="s">
        <v>52</v>
      </c>
      <c r="K53" s="43"/>
      <c r="L53" s="10"/>
      <c r="M53" s="23" t="s">
        <v>65</v>
      </c>
      <c r="N53" s="14"/>
      <c r="O53" s="5"/>
      <c r="P53" s="5"/>
      <c r="Q53" s="14"/>
      <c r="R53" s="14"/>
      <c r="S53" s="14"/>
      <c r="T53" s="14"/>
      <c r="U53" s="5"/>
      <c r="V53" s="7"/>
      <c r="W53" s="7"/>
      <c r="X53" s="7"/>
    </row>
    <row r="54" spans="11:24" ht="21.75" customHeight="1">
      <c r="K54" s="43"/>
      <c r="L54" s="10"/>
      <c r="M54" s="23" t="s">
        <v>66</v>
      </c>
      <c r="N54" s="7"/>
      <c r="O54" s="5"/>
      <c r="P54" s="7"/>
      <c r="Q54" s="7"/>
      <c r="R54" s="14"/>
      <c r="S54" s="14"/>
      <c r="T54" s="4"/>
      <c r="U54" s="5"/>
      <c r="V54" s="7"/>
      <c r="W54" s="7"/>
      <c r="X54" s="7"/>
    </row>
    <row r="55" spans="1:24" ht="21.75" customHeight="1">
      <c r="A55" s="42"/>
      <c r="C55" s="2" t="s">
        <v>57</v>
      </c>
      <c r="H55" s="2" t="s">
        <v>8</v>
      </c>
      <c r="K55" s="7"/>
      <c r="L55" s="10"/>
      <c r="M55" s="23" t="s">
        <v>67</v>
      </c>
      <c r="N55" s="14"/>
      <c r="O55" s="5"/>
      <c r="P55" s="5"/>
      <c r="Q55" s="14"/>
      <c r="R55" s="14"/>
      <c r="S55" s="14"/>
      <c r="T55" s="4"/>
      <c r="U55" s="5"/>
      <c r="V55" s="7"/>
      <c r="W55" s="7"/>
      <c r="X55" s="7"/>
    </row>
    <row r="56" spans="12:24" ht="21.75" customHeight="1" thickBot="1">
      <c r="L56" s="10"/>
      <c r="M56" s="23" t="s">
        <v>69</v>
      </c>
      <c r="N56" s="7"/>
      <c r="O56" s="7"/>
      <c r="P56" s="7"/>
      <c r="Q56" s="14"/>
      <c r="R56" s="7"/>
      <c r="S56" s="14"/>
      <c r="T56" s="4"/>
      <c r="U56" s="5"/>
      <c r="V56" s="7"/>
      <c r="W56" s="7"/>
      <c r="X56" s="7"/>
    </row>
    <row r="57" spans="3:24" ht="21.75" customHeight="1" thickBot="1">
      <c r="C57" s="3" t="s">
        <v>53</v>
      </c>
      <c r="D57" s="90">
        <v>29.8</v>
      </c>
      <c r="E57" s="3" t="s">
        <v>1</v>
      </c>
      <c r="H57" s="3" t="s">
        <v>56</v>
      </c>
      <c r="I57" s="54">
        <f>D57+D58+D59</f>
        <v>36.6</v>
      </c>
      <c r="J57" s="3" t="s">
        <v>1</v>
      </c>
      <c r="L57" s="10"/>
      <c r="M57" s="39" t="s">
        <v>68</v>
      </c>
      <c r="N57" s="7"/>
      <c r="O57" s="7"/>
      <c r="P57" s="7"/>
      <c r="Q57" s="14"/>
      <c r="R57" s="14"/>
      <c r="S57" s="14"/>
      <c r="T57" s="8"/>
      <c r="U57" s="5"/>
      <c r="V57" s="7"/>
      <c r="W57" s="7"/>
      <c r="X57" s="7"/>
    </row>
    <row r="58" spans="3:24" ht="21" customHeight="1" thickBot="1">
      <c r="C58" s="3" t="s">
        <v>54</v>
      </c>
      <c r="D58" s="90">
        <v>5.4</v>
      </c>
      <c r="E58" s="3" t="s">
        <v>1</v>
      </c>
      <c r="K58" s="7"/>
      <c r="L58" s="7"/>
      <c r="M58" s="59"/>
      <c r="N58" s="7"/>
      <c r="O58" s="5"/>
      <c r="P58" s="5"/>
      <c r="Q58" s="7"/>
      <c r="R58" s="7"/>
      <c r="S58" s="7"/>
      <c r="T58" s="7"/>
      <c r="U58" s="7"/>
      <c r="V58" s="7"/>
      <c r="W58" s="7"/>
      <c r="X58" s="7"/>
    </row>
    <row r="59" spans="3:24" ht="21.75" customHeight="1" thickBot="1">
      <c r="C59" s="3" t="s">
        <v>55</v>
      </c>
      <c r="D59" s="90">
        <v>1.4</v>
      </c>
      <c r="E59" s="3" t="s">
        <v>1</v>
      </c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</row>
    <row r="60" spans="12:24" ht="21.75" customHeight="1"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</row>
    <row r="61" spans="12:24" ht="21.75" customHeight="1">
      <c r="L61" s="58" t="s">
        <v>123</v>
      </c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</row>
    <row r="62" spans="12:24" ht="16.5" customHeight="1"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</row>
    <row r="63" spans="12:24" ht="12.75"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</row>
    <row r="64" spans="1:24" ht="18">
      <c r="A64" s="7"/>
      <c r="B64" s="7"/>
      <c r="C64" s="7"/>
      <c r="D64" s="7"/>
      <c r="E64" s="7"/>
      <c r="F64" s="7"/>
      <c r="G64" s="7"/>
      <c r="H64" s="7"/>
      <c r="I64" s="7"/>
      <c r="J64" s="7"/>
      <c r="L64" s="9"/>
      <c r="M64" s="10"/>
      <c r="N64" s="10"/>
      <c r="O64" s="10"/>
      <c r="P64" s="10"/>
      <c r="Q64" s="10"/>
      <c r="R64" s="10"/>
      <c r="S64" s="10"/>
      <c r="T64" s="10"/>
      <c r="U64" s="10"/>
      <c r="V64" s="7"/>
      <c r="W64" s="7"/>
      <c r="X64" s="7"/>
    </row>
    <row r="65" spans="1:24" ht="25.5">
      <c r="A65" s="7"/>
      <c r="B65" s="86"/>
      <c r="C65" s="7"/>
      <c r="D65" s="7"/>
      <c r="E65" s="7"/>
      <c r="F65" s="7"/>
      <c r="G65" s="7"/>
      <c r="H65" s="7"/>
      <c r="I65" s="7"/>
      <c r="J65" s="7"/>
      <c r="L65" s="10"/>
      <c r="M65" s="11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</row>
    <row r="66" spans="1:24" ht="18">
      <c r="A66" s="7"/>
      <c r="B66" s="87"/>
      <c r="C66" s="7"/>
      <c r="D66" s="7"/>
      <c r="E66" s="7"/>
      <c r="F66" s="7"/>
      <c r="G66" s="7"/>
      <c r="H66" s="7"/>
      <c r="I66" s="7"/>
      <c r="J66" s="7"/>
      <c r="L66" s="10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</row>
    <row r="67" spans="1:24" ht="25.5">
      <c r="A67" s="7"/>
      <c r="B67" s="87"/>
      <c r="C67" s="7"/>
      <c r="D67" s="7"/>
      <c r="E67" s="7"/>
      <c r="F67" s="7"/>
      <c r="G67" s="7"/>
      <c r="H67" s="7"/>
      <c r="I67" s="7"/>
      <c r="J67" s="7"/>
      <c r="L67" s="10"/>
      <c r="M67" s="11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</row>
    <row r="68" spans="1:24" ht="18">
      <c r="A68" s="7"/>
      <c r="B68" s="87"/>
      <c r="C68" s="7"/>
      <c r="D68" s="7"/>
      <c r="E68" s="7"/>
      <c r="F68" s="7"/>
      <c r="G68" s="7"/>
      <c r="H68" s="7"/>
      <c r="I68" s="7"/>
      <c r="J68" s="7"/>
      <c r="L68" s="10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</row>
    <row r="69" spans="1:24" ht="23.25">
      <c r="A69" s="7"/>
      <c r="B69" s="7"/>
      <c r="C69" s="7"/>
      <c r="D69" s="7"/>
      <c r="E69" s="7"/>
      <c r="F69" s="7"/>
      <c r="G69" s="7"/>
      <c r="H69" s="7"/>
      <c r="I69" s="7"/>
      <c r="J69" s="7"/>
      <c r="L69" s="10"/>
      <c r="M69" s="12"/>
      <c r="N69" s="13"/>
      <c r="O69" s="13"/>
      <c r="P69" s="13"/>
      <c r="Q69" s="13"/>
      <c r="R69" s="12"/>
      <c r="S69" s="13"/>
      <c r="T69" s="7"/>
      <c r="U69" s="7"/>
      <c r="V69" s="7"/>
      <c r="W69" s="7"/>
      <c r="X69" s="7"/>
    </row>
    <row r="70" spans="12:24" ht="18">
      <c r="L70" s="10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12:24" ht="23.25">
      <c r="L71" s="10"/>
      <c r="M71" s="14"/>
      <c r="N71" s="14"/>
      <c r="O71" s="5"/>
      <c r="P71" s="5"/>
      <c r="Q71" s="14"/>
      <c r="R71" s="14"/>
      <c r="S71" s="14"/>
      <c r="T71" s="15"/>
      <c r="U71" s="5"/>
      <c r="V71" s="7"/>
      <c r="W71" s="7"/>
      <c r="X71" s="7"/>
    </row>
    <row r="72" spans="12:24" ht="23.25">
      <c r="L72" s="10"/>
      <c r="M72" s="14"/>
      <c r="N72" s="14"/>
      <c r="O72" s="5"/>
      <c r="P72" s="5"/>
      <c r="Q72" s="14"/>
      <c r="R72" s="14"/>
      <c r="S72" s="14"/>
      <c r="T72" s="14"/>
      <c r="U72" s="5"/>
      <c r="V72" s="7"/>
      <c r="W72" s="7"/>
      <c r="X72" s="7"/>
    </row>
    <row r="73" spans="12:24" ht="23.25">
      <c r="L73" s="10"/>
      <c r="M73" s="14"/>
      <c r="N73" s="14"/>
      <c r="O73" s="5"/>
      <c r="P73" s="5"/>
      <c r="Q73" s="14"/>
      <c r="R73" s="14"/>
      <c r="S73" s="14"/>
      <c r="T73" s="15"/>
      <c r="U73" s="5"/>
      <c r="V73" s="7"/>
      <c r="W73" s="7"/>
      <c r="X73" s="7"/>
    </row>
    <row r="74" spans="12:24" ht="23.25">
      <c r="L74" s="10"/>
      <c r="M74" s="14"/>
      <c r="N74" s="14"/>
      <c r="O74" s="5"/>
      <c r="P74" s="5"/>
      <c r="Q74" s="14"/>
      <c r="R74" s="14"/>
      <c r="S74" s="14"/>
      <c r="T74" s="14"/>
      <c r="U74" s="5"/>
      <c r="V74" s="7"/>
      <c r="W74" s="7"/>
      <c r="X74" s="7"/>
    </row>
    <row r="75" spans="12:24" ht="23.25">
      <c r="L75" s="10"/>
      <c r="M75" s="14"/>
      <c r="N75" s="7"/>
      <c r="O75" s="5"/>
      <c r="P75" s="7"/>
      <c r="Q75" s="7"/>
      <c r="R75" s="7"/>
      <c r="S75" s="7"/>
      <c r="T75" s="7"/>
      <c r="U75" s="7"/>
      <c r="V75" s="7"/>
      <c r="W75" s="7"/>
      <c r="X75" s="7"/>
    </row>
    <row r="76" spans="12:24" ht="23.25">
      <c r="L76" s="10"/>
      <c r="M76" s="14"/>
      <c r="N76" s="14"/>
      <c r="O76" s="5"/>
      <c r="P76" s="5"/>
      <c r="Q76" s="14"/>
      <c r="R76" s="14"/>
      <c r="S76" s="14"/>
      <c r="T76" s="6"/>
      <c r="U76" s="5"/>
      <c r="V76" s="7"/>
      <c r="W76" s="7"/>
      <c r="X76" s="7"/>
    </row>
    <row r="77" spans="12:24" ht="23.25">
      <c r="L77" s="10"/>
      <c r="M77" s="7"/>
      <c r="N77" s="7"/>
      <c r="O77" s="7"/>
      <c r="P77" s="7"/>
      <c r="Q77" s="14"/>
      <c r="R77" s="14"/>
      <c r="S77" s="14"/>
      <c r="T77" s="14"/>
      <c r="U77" s="5"/>
      <c r="V77" s="7"/>
      <c r="W77" s="7"/>
      <c r="X77" s="7"/>
    </row>
    <row r="78" spans="12:24" ht="23.25">
      <c r="L78" s="10"/>
      <c r="M78" s="14"/>
      <c r="N78" s="7"/>
      <c r="O78" s="7"/>
      <c r="P78" s="7"/>
      <c r="Q78" s="14"/>
      <c r="R78" s="14"/>
      <c r="S78" s="14"/>
      <c r="T78" s="4"/>
      <c r="U78" s="5"/>
      <c r="V78" s="7"/>
      <c r="W78" s="7"/>
      <c r="X78" s="7"/>
    </row>
    <row r="79" spans="12:24" ht="23.25">
      <c r="L79" s="10"/>
      <c r="M79" s="14"/>
      <c r="N79" s="14"/>
      <c r="O79" s="5"/>
      <c r="P79" s="5"/>
      <c r="Q79" s="14"/>
      <c r="R79" s="14"/>
      <c r="S79" s="14"/>
      <c r="T79" s="15"/>
      <c r="U79" s="5"/>
      <c r="V79" s="7"/>
      <c r="W79" s="7"/>
      <c r="X79" s="7"/>
    </row>
    <row r="80" spans="12:24" ht="23.25">
      <c r="L80" s="10"/>
      <c r="M80" s="14"/>
      <c r="N80" s="14"/>
      <c r="O80" s="5"/>
      <c r="P80" s="5"/>
      <c r="Q80" s="14"/>
      <c r="R80" s="7"/>
      <c r="S80" s="14"/>
      <c r="T80" s="4"/>
      <c r="U80" s="5"/>
      <c r="V80" s="7"/>
      <c r="W80" s="7"/>
      <c r="X80" s="7"/>
    </row>
    <row r="81" spans="12:24" ht="23.25">
      <c r="L81" s="10"/>
      <c r="M81" s="14"/>
      <c r="N81" s="14"/>
      <c r="O81" s="5"/>
      <c r="P81" s="5"/>
      <c r="Q81" s="14"/>
      <c r="R81" s="14"/>
      <c r="S81" s="14"/>
      <c r="T81" s="6"/>
      <c r="U81" s="5"/>
      <c r="V81" s="7"/>
      <c r="W81" s="7"/>
      <c r="X81" s="7"/>
    </row>
    <row r="82" spans="12:24" ht="23.25">
      <c r="L82" s="10"/>
      <c r="M82" s="14"/>
      <c r="N82" s="14"/>
      <c r="O82" s="5"/>
      <c r="P82" s="5"/>
      <c r="Q82" s="7"/>
      <c r="R82" s="7"/>
      <c r="S82" s="7"/>
      <c r="T82" s="7"/>
      <c r="U82" s="7"/>
      <c r="V82" s="7"/>
      <c r="W82" s="7"/>
      <c r="X82" s="7"/>
    </row>
    <row r="83" spans="12:24" ht="12.75"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</row>
    <row r="84" spans="12:24" ht="12.75"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</row>
    <row r="85" spans="12:24" ht="18">
      <c r="L85" s="9"/>
      <c r="M85" s="10"/>
      <c r="N85" s="10"/>
      <c r="O85" s="10"/>
      <c r="P85" s="10"/>
      <c r="Q85" s="10"/>
      <c r="R85" s="10"/>
      <c r="S85" s="10"/>
      <c r="T85" s="10"/>
      <c r="U85" s="10"/>
      <c r="V85" s="7"/>
      <c r="W85" s="7"/>
      <c r="X85" s="7"/>
    </row>
    <row r="86" spans="12:24" ht="25.5">
      <c r="L86" s="10"/>
      <c r="M86" s="11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</row>
    <row r="87" spans="12:24" ht="18">
      <c r="L87" s="10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</row>
    <row r="88" spans="12:24" ht="25.5">
      <c r="L88" s="10"/>
      <c r="M88" s="11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</row>
    <row r="89" spans="12:24" ht="18">
      <c r="L89" s="10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</row>
    <row r="90" spans="12:24" ht="23.25">
      <c r="L90" s="10"/>
      <c r="M90" s="12"/>
      <c r="N90" s="13"/>
      <c r="O90" s="13"/>
      <c r="P90" s="13"/>
      <c r="Q90" s="13"/>
      <c r="R90" s="12"/>
      <c r="S90" s="13"/>
      <c r="T90" s="7"/>
      <c r="U90" s="7"/>
      <c r="V90" s="7"/>
      <c r="W90" s="7"/>
      <c r="X90" s="7"/>
    </row>
    <row r="91" spans="12:24" ht="18">
      <c r="L91" s="10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</row>
    <row r="92" spans="12:24" ht="23.25">
      <c r="L92" s="10"/>
      <c r="M92" s="14"/>
      <c r="N92" s="14"/>
      <c r="O92" s="5"/>
      <c r="P92" s="5"/>
      <c r="Q92" s="14"/>
      <c r="R92" s="14"/>
      <c r="S92" s="14"/>
      <c r="T92" s="14"/>
      <c r="U92" s="5"/>
      <c r="V92" s="7"/>
      <c r="W92" s="7"/>
      <c r="X92" s="7"/>
    </row>
    <row r="93" spans="12:24" ht="23.25">
      <c r="L93" s="10"/>
      <c r="M93" s="14"/>
      <c r="N93" s="14"/>
      <c r="O93" s="5"/>
      <c r="P93" s="5"/>
      <c r="Q93" s="14"/>
      <c r="R93" s="14"/>
      <c r="S93" s="14"/>
      <c r="T93" s="14"/>
      <c r="U93" s="5"/>
      <c r="V93" s="7"/>
      <c r="W93" s="7"/>
      <c r="X93" s="7"/>
    </row>
    <row r="94" spans="12:24" ht="23.25">
      <c r="L94" s="10"/>
      <c r="M94" s="14"/>
      <c r="N94" s="14"/>
      <c r="O94" s="5"/>
      <c r="P94" s="5"/>
      <c r="Q94" s="14"/>
      <c r="R94" s="14"/>
      <c r="S94" s="14"/>
      <c r="T94" s="14"/>
      <c r="U94" s="5"/>
      <c r="V94" s="7"/>
      <c r="W94" s="7"/>
      <c r="X94" s="7"/>
    </row>
    <row r="95" spans="12:24" ht="23.25">
      <c r="L95" s="10"/>
      <c r="M95" s="14"/>
      <c r="N95" s="14"/>
      <c r="O95" s="5"/>
      <c r="P95" s="5"/>
      <c r="Q95" s="14"/>
      <c r="R95" s="14"/>
      <c r="S95" s="14"/>
      <c r="T95" s="14"/>
      <c r="U95" s="5"/>
      <c r="V95" s="7"/>
      <c r="W95" s="7"/>
      <c r="X95" s="7"/>
    </row>
    <row r="96" spans="12:24" ht="23.25">
      <c r="L96" s="10"/>
      <c r="M96" s="14"/>
      <c r="N96" s="7"/>
      <c r="O96" s="5"/>
      <c r="P96" s="7"/>
      <c r="Q96" s="7"/>
      <c r="R96" s="7"/>
      <c r="S96" s="7"/>
      <c r="T96" s="7"/>
      <c r="U96" s="7"/>
      <c r="V96" s="7"/>
      <c r="W96" s="7"/>
      <c r="X96" s="7"/>
    </row>
    <row r="97" spans="12:24" ht="23.25">
      <c r="L97" s="10"/>
      <c r="M97" s="14"/>
      <c r="N97" s="14"/>
      <c r="O97" s="5"/>
      <c r="P97" s="5"/>
      <c r="Q97" s="14"/>
      <c r="R97" s="14"/>
      <c r="S97" s="14"/>
      <c r="T97" s="14"/>
      <c r="U97" s="5"/>
      <c r="V97" s="7"/>
      <c r="W97" s="7"/>
      <c r="X97" s="7"/>
    </row>
    <row r="98" spans="12:24" ht="23.25">
      <c r="L98" s="10"/>
      <c r="M98" s="7"/>
      <c r="N98" s="7"/>
      <c r="O98" s="7"/>
      <c r="P98" s="7"/>
      <c r="Q98" s="14"/>
      <c r="R98" s="14"/>
      <c r="S98" s="14"/>
      <c r="T98" s="14"/>
      <c r="U98" s="5"/>
      <c r="V98" s="7"/>
      <c r="W98" s="7"/>
      <c r="X98" s="7"/>
    </row>
    <row r="99" spans="12:24" ht="23.25">
      <c r="L99" s="10"/>
      <c r="M99" s="14"/>
      <c r="N99" s="7"/>
      <c r="O99" s="7"/>
      <c r="P99" s="7"/>
      <c r="Q99" s="14"/>
      <c r="R99" s="14"/>
      <c r="S99" s="14"/>
      <c r="T99" s="4"/>
      <c r="U99" s="5"/>
      <c r="V99" s="7"/>
      <c r="W99" s="7"/>
      <c r="X99" s="7"/>
    </row>
    <row r="100" spans="12:24" ht="23.25">
      <c r="L100" s="10"/>
      <c r="M100" s="14"/>
      <c r="N100" s="14"/>
      <c r="O100" s="5"/>
      <c r="P100" s="5"/>
      <c r="Q100" s="14"/>
      <c r="R100" s="14"/>
      <c r="S100" s="14"/>
      <c r="T100" s="8"/>
      <c r="U100" s="5"/>
      <c r="V100" s="7"/>
      <c r="W100" s="7"/>
      <c r="X100" s="7"/>
    </row>
    <row r="101" spans="12:24" ht="23.25">
      <c r="L101" s="10"/>
      <c r="M101" s="14"/>
      <c r="N101" s="14"/>
      <c r="O101" s="5"/>
      <c r="P101" s="5"/>
      <c r="Q101" s="14"/>
      <c r="R101" s="7"/>
      <c r="S101" s="7"/>
      <c r="T101" s="7"/>
      <c r="U101" s="5"/>
      <c r="V101" s="7"/>
      <c r="W101" s="7"/>
      <c r="X101" s="7"/>
    </row>
    <row r="102" spans="12:24" ht="23.25">
      <c r="L102" s="10"/>
      <c r="M102" s="14"/>
      <c r="N102" s="14"/>
      <c r="O102" s="5"/>
      <c r="P102" s="5"/>
      <c r="Q102" s="14"/>
      <c r="R102" s="7"/>
      <c r="S102" s="7"/>
      <c r="T102" s="7"/>
      <c r="U102" s="5"/>
      <c r="V102" s="7"/>
      <c r="W102" s="7"/>
      <c r="X102" s="7"/>
    </row>
    <row r="103" spans="12:24" ht="23.25">
      <c r="L103" s="10"/>
      <c r="M103" s="14"/>
      <c r="N103" s="14"/>
      <c r="O103" s="7"/>
      <c r="P103" s="7"/>
      <c r="Q103" s="7"/>
      <c r="R103" s="7"/>
      <c r="S103" s="7"/>
      <c r="T103" s="7"/>
      <c r="U103" s="7"/>
      <c r="V103" s="7"/>
      <c r="W103" s="7"/>
      <c r="X103" s="7"/>
    </row>
    <row r="104" spans="12:24" ht="12.75"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</row>
    <row r="105" spans="12:24" ht="18">
      <c r="L105" s="9"/>
      <c r="M105" s="10"/>
      <c r="N105" s="10"/>
      <c r="O105" s="10"/>
      <c r="P105" s="10"/>
      <c r="Q105" s="10"/>
      <c r="R105" s="10"/>
      <c r="S105" s="10"/>
      <c r="T105" s="10"/>
      <c r="U105" s="10"/>
      <c r="V105" s="7"/>
      <c r="W105" s="7"/>
      <c r="X105" s="7"/>
    </row>
    <row r="106" spans="12:24" ht="25.5">
      <c r="L106" s="10"/>
      <c r="M106" s="11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</row>
    <row r="107" spans="12:24" ht="18">
      <c r="L107" s="10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</row>
    <row r="108" spans="12:24" ht="25.5">
      <c r="L108" s="10"/>
      <c r="M108" s="11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</row>
    <row r="109" spans="12:24" ht="18">
      <c r="L109" s="10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</row>
    <row r="110" spans="12:24" ht="23.25">
      <c r="L110" s="10"/>
      <c r="M110" s="12"/>
      <c r="N110" s="13"/>
      <c r="O110" s="13"/>
      <c r="P110" s="13"/>
      <c r="Q110" s="13"/>
      <c r="R110" s="12"/>
      <c r="S110" s="13"/>
      <c r="T110" s="7"/>
      <c r="U110" s="7"/>
      <c r="V110" s="7"/>
      <c r="W110" s="7"/>
      <c r="X110" s="7"/>
    </row>
    <row r="111" spans="12:24" ht="18">
      <c r="L111" s="10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</row>
    <row r="112" spans="12:24" ht="23.25">
      <c r="L112" s="10"/>
      <c r="M112" s="14"/>
      <c r="N112" s="14"/>
      <c r="O112" s="5"/>
      <c r="P112" s="5"/>
      <c r="Q112" s="14"/>
      <c r="R112" s="14"/>
      <c r="S112" s="14"/>
      <c r="T112" s="5"/>
      <c r="U112" s="5"/>
      <c r="V112" s="7"/>
      <c r="W112" s="7"/>
      <c r="X112" s="7"/>
    </row>
    <row r="113" spans="12:24" ht="23.25">
      <c r="L113" s="10"/>
      <c r="M113" s="14"/>
      <c r="N113" s="14"/>
      <c r="O113" s="5"/>
      <c r="P113" s="5"/>
      <c r="Q113" s="14"/>
      <c r="R113" s="14"/>
      <c r="S113" s="14"/>
      <c r="T113" s="5"/>
      <c r="U113" s="5"/>
      <c r="V113" s="7"/>
      <c r="W113" s="7"/>
      <c r="X113" s="7"/>
    </row>
    <row r="114" spans="12:24" ht="23.25">
      <c r="L114" s="10"/>
      <c r="M114" s="14"/>
      <c r="N114" s="14"/>
      <c r="O114" s="5"/>
      <c r="P114" s="5"/>
      <c r="Q114" s="14"/>
      <c r="R114" s="14"/>
      <c r="S114" s="14"/>
      <c r="T114" s="15"/>
      <c r="U114" s="5"/>
      <c r="V114" s="7"/>
      <c r="W114" s="7"/>
      <c r="X114" s="7"/>
    </row>
    <row r="115" spans="12:24" ht="23.25">
      <c r="L115" s="10"/>
      <c r="M115" s="14"/>
      <c r="N115" s="14"/>
      <c r="O115" s="5"/>
      <c r="P115" s="5"/>
      <c r="Q115" s="14"/>
      <c r="R115" s="14"/>
      <c r="S115" s="14"/>
      <c r="T115" s="5"/>
      <c r="U115" s="5"/>
      <c r="V115" s="7"/>
      <c r="W115" s="7"/>
      <c r="X115" s="7"/>
    </row>
    <row r="116" spans="12:24" ht="23.25">
      <c r="L116" s="10"/>
      <c r="M116" s="14"/>
      <c r="N116" s="7"/>
      <c r="O116" s="5"/>
      <c r="P116" s="7"/>
      <c r="Q116" s="7"/>
      <c r="R116" s="7"/>
      <c r="S116" s="7"/>
      <c r="T116" s="9"/>
      <c r="U116" s="7"/>
      <c r="V116" s="7"/>
      <c r="W116" s="7"/>
      <c r="X116" s="7"/>
    </row>
    <row r="117" spans="12:24" ht="23.25">
      <c r="L117" s="10"/>
      <c r="M117" s="14"/>
      <c r="N117" s="14"/>
      <c r="O117" s="5"/>
      <c r="P117" s="5"/>
      <c r="Q117" s="14"/>
      <c r="R117" s="14"/>
      <c r="S117" s="14"/>
      <c r="T117" s="6"/>
      <c r="U117" s="5"/>
      <c r="V117" s="7"/>
      <c r="W117" s="7"/>
      <c r="X117" s="7"/>
    </row>
    <row r="118" spans="12:24" ht="23.25">
      <c r="L118" s="10"/>
      <c r="M118" s="7"/>
      <c r="N118" s="7"/>
      <c r="O118" s="7"/>
      <c r="P118" s="7"/>
      <c r="Q118" s="14"/>
      <c r="R118" s="14"/>
      <c r="S118" s="14"/>
      <c r="T118" s="5"/>
      <c r="U118" s="5"/>
      <c r="V118" s="7"/>
      <c r="W118" s="7"/>
      <c r="X118" s="7"/>
    </row>
    <row r="119" spans="12:24" ht="23.25">
      <c r="L119" s="10"/>
      <c r="M119" s="14"/>
      <c r="N119" s="7"/>
      <c r="O119" s="7"/>
      <c r="P119" s="7"/>
      <c r="Q119" s="14"/>
      <c r="R119" s="14"/>
      <c r="S119" s="14"/>
      <c r="T119" s="6"/>
      <c r="U119" s="5"/>
      <c r="V119" s="7"/>
      <c r="W119" s="7"/>
      <c r="X119" s="7"/>
    </row>
    <row r="120" spans="12:24" ht="23.25">
      <c r="L120" s="10"/>
      <c r="M120" s="14"/>
      <c r="N120" s="14"/>
      <c r="O120" s="5"/>
      <c r="P120" s="5"/>
      <c r="Q120" s="14"/>
      <c r="R120" s="14"/>
      <c r="S120" s="14"/>
      <c r="T120" s="16"/>
      <c r="U120" s="5"/>
      <c r="V120" s="7"/>
      <c r="W120" s="7"/>
      <c r="X120" s="7"/>
    </row>
    <row r="121" spans="12:24" ht="23.25">
      <c r="L121" s="10"/>
      <c r="M121" s="14"/>
      <c r="N121" s="14"/>
      <c r="O121" s="5"/>
      <c r="P121" s="5"/>
      <c r="Q121" s="14"/>
      <c r="R121" s="7"/>
      <c r="S121" s="7"/>
      <c r="T121" s="7"/>
      <c r="U121" s="5"/>
      <c r="V121" s="7"/>
      <c r="W121" s="7"/>
      <c r="X121" s="7"/>
    </row>
    <row r="122" spans="12:24" ht="23.25">
      <c r="L122" s="10"/>
      <c r="M122" s="14"/>
      <c r="N122" s="14"/>
      <c r="O122" s="5"/>
      <c r="P122" s="5"/>
      <c r="Q122" s="14"/>
      <c r="R122" s="7"/>
      <c r="S122" s="7"/>
      <c r="T122" s="7"/>
      <c r="U122" s="5"/>
      <c r="V122" s="7"/>
      <c r="W122" s="7"/>
      <c r="X122" s="7"/>
    </row>
    <row r="123" spans="12:24" ht="12.75"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</row>
    <row r="124" spans="12:24" ht="12.75"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</row>
    <row r="125" spans="12:24" ht="18">
      <c r="L125" s="9"/>
      <c r="M125" s="10"/>
      <c r="N125" s="10"/>
      <c r="O125" s="10"/>
      <c r="P125" s="10"/>
      <c r="Q125" s="10"/>
      <c r="R125" s="10"/>
      <c r="S125" s="10"/>
      <c r="T125" s="10"/>
      <c r="U125" s="10"/>
      <c r="V125" s="7"/>
      <c r="W125" s="7"/>
      <c r="X125" s="7"/>
    </row>
    <row r="126" spans="12:24" ht="25.5">
      <c r="L126" s="10"/>
      <c r="M126" s="11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</row>
    <row r="127" spans="12:24" ht="18">
      <c r="L127" s="10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</row>
    <row r="128" spans="12:24" ht="25.5">
      <c r="L128" s="10"/>
      <c r="M128" s="11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</row>
    <row r="129" spans="12:24" ht="18">
      <c r="L129" s="10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</row>
    <row r="130" spans="12:24" ht="23.25">
      <c r="L130" s="10"/>
      <c r="M130" s="12"/>
      <c r="N130" s="13"/>
      <c r="O130" s="13"/>
      <c r="P130" s="13"/>
      <c r="Q130" s="13"/>
      <c r="R130" s="12"/>
      <c r="S130" s="13"/>
      <c r="T130" s="7"/>
      <c r="U130" s="7"/>
      <c r="V130" s="7"/>
      <c r="W130" s="7"/>
      <c r="X130" s="7"/>
    </row>
    <row r="131" spans="12:24" ht="18">
      <c r="L131" s="10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</row>
    <row r="132" spans="12:24" ht="23.25">
      <c r="L132" s="10"/>
      <c r="M132" s="14"/>
      <c r="N132" s="7"/>
      <c r="O132" s="5"/>
      <c r="P132" s="7"/>
      <c r="Q132" s="14"/>
      <c r="R132" s="14"/>
      <c r="S132" s="14"/>
      <c r="T132" s="14"/>
      <c r="U132" s="5"/>
      <c r="V132" s="7"/>
      <c r="W132" s="7"/>
      <c r="X132" s="7"/>
    </row>
    <row r="133" spans="12:24" ht="23.25">
      <c r="L133" s="10"/>
      <c r="M133" s="14"/>
      <c r="N133" s="14"/>
      <c r="O133" s="5"/>
      <c r="P133" s="5"/>
      <c r="Q133" s="14"/>
      <c r="R133" s="14"/>
      <c r="S133" s="14"/>
      <c r="T133" s="14"/>
      <c r="U133" s="5"/>
      <c r="V133" s="7"/>
      <c r="W133" s="7"/>
      <c r="X133" s="7"/>
    </row>
    <row r="134" spans="12:24" ht="23.25">
      <c r="L134" s="10"/>
      <c r="M134" s="7"/>
      <c r="N134" s="7"/>
      <c r="O134" s="7"/>
      <c r="P134" s="7"/>
      <c r="Q134" s="14"/>
      <c r="R134" s="14"/>
      <c r="S134" s="14"/>
      <c r="T134" s="14"/>
      <c r="U134" s="5"/>
      <c r="V134" s="7"/>
      <c r="W134" s="7"/>
      <c r="X134" s="7"/>
    </row>
    <row r="135" spans="12:24" ht="23.25">
      <c r="L135" s="10"/>
      <c r="M135" s="14"/>
      <c r="N135" s="14"/>
      <c r="O135" s="7"/>
      <c r="P135" s="7"/>
      <c r="Q135" s="14"/>
      <c r="R135" s="14"/>
      <c r="S135" s="14"/>
      <c r="T135" s="14"/>
      <c r="U135" s="5"/>
      <c r="V135" s="7"/>
      <c r="W135" s="7"/>
      <c r="X135" s="7"/>
    </row>
    <row r="136" spans="12:24" ht="23.25">
      <c r="L136" s="10"/>
      <c r="M136" s="14"/>
      <c r="N136" s="14"/>
      <c r="O136" s="5"/>
      <c r="P136" s="5"/>
      <c r="Q136" s="7"/>
      <c r="R136" s="14"/>
      <c r="S136" s="14"/>
      <c r="T136" s="14"/>
      <c r="U136" s="5"/>
      <c r="V136" s="7"/>
      <c r="W136" s="7"/>
      <c r="X136" s="7"/>
    </row>
    <row r="137" spans="12:24" ht="23.25">
      <c r="L137" s="10"/>
      <c r="M137" s="14"/>
      <c r="N137" s="14"/>
      <c r="O137" s="5"/>
      <c r="P137" s="5"/>
      <c r="Q137" s="14"/>
      <c r="R137" s="7"/>
      <c r="S137" s="7"/>
      <c r="T137" s="7"/>
      <c r="U137" s="7"/>
      <c r="V137" s="7"/>
      <c r="W137" s="7"/>
      <c r="X137" s="7"/>
    </row>
    <row r="138" spans="12:24" ht="23.25">
      <c r="L138" s="10"/>
      <c r="M138" s="14"/>
      <c r="N138" s="14"/>
      <c r="O138" s="5"/>
      <c r="P138" s="5"/>
      <c r="Q138" s="14"/>
      <c r="R138" s="14"/>
      <c r="S138" s="14"/>
      <c r="T138" s="14"/>
      <c r="U138" s="5"/>
      <c r="V138" s="7"/>
      <c r="W138" s="7"/>
      <c r="X138" s="7"/>
    </row>
    <row r="139" spans="12:24" ht="23.25">
      <c r="L139" s="10"/>
      <c r="M139" s="7"/>
      <c r="N139" s="7"/>
      <c r="O139" s="7"/>
      <c r="P139" s="7"/>
      <c r="Q139" s="14"/>
      <c r="R139" s="14"/>
      <c r="S139" s="14"/>
      <c r="T139" s="4"/>
      <c r="U139" s="5"/>
      <c r="V139" s="7"/>
      <c r="W139" s="7"/>
      <c r="X139" s="7"/>
    </row>
    <row r="140" spans="12:24" ht="23.25">
      <c r="L140" s="10"/>
      <c r="M140" s="14"/>
      <c r="N140" s="14"/>
      <c r="O140" s="5"/>
      <c r="P140" s="5"/>
      <c r="Q140" s="14"/>
      <c r="R140" s="7"/>
      <c r="S140" s="7"/>
      <c r="T140" s="8"/>
      <c r="U140" s="5"/>
      <c r="V140" s="7"/>
      <c r="W140" s="7"/>
      <c r="X140" s="7"/>
    </row>
    <row r="141" spans="12:24" ht="23.25">
      <c r="L141" s="10"/>
      <c r="M141" s="14"/>
      <c r="N141" s="14"/>
      <c r="O141" s="5"/>
      <c r="P141" s="5"/>
      <c r="Q141" s="14"/>
      <c r="R141" s="7"/>
      <c r="S141" s="7"/>
      <c r="T141" s="7"/>
      <c r="U141" s="5"/>
      <c r="V141" s="7"/>
      <c r="W141" s="7"/>
      <c r="X141" s="7"/>
    </row>
    <row r="142" spans="12:24" ht="23.25">
      <c r="L142" s="10"/>
      <c r="M142" s="14"/>
      <c r="N142" s="14"/>
      <c r="O142" s="5"/>
      <c r="P142" s="5"/>
      <c r="Q142" s="14"/>
      <c r="R142" s="7"/>
      <c r="S142" s="7"/>
      <c r="T142" s="7"/>
      <c r="U142" s="5"/>
      <c r="V142" s="7"/>
      <c r="W142" s="7"/>
      <c r="X142" s="7"/>
    </row>
    <row r="143" spans="12:24" ht="18">
      <c r="L143" s="9"/>
      <c r="M143" s="10"/>
      <c r="N143" s="10"/>
      <c r="O143" s="10"/>
      <c r="P143" s="10"/>
      <c r="Q143" s="10"/>
      <c r="R143" s="10"/>
      <c r="S143" s="10"/>
      <c r="T143" s="10"/>
      <c r="U143" s="10"/>
      <c r="V143" s="7"/>
      <c r="W143" s="7"/>
      <c r="X143" s="7"/>
    </row>
    <row r="144" spans="12:24" ht="25.5">
      <c r="L144" s="10"/>
      <c r="M144" s="11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</row>
    <row r="145" spans="12:24" ht="18">
      <c r="L145" s="10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</row>
    <row r="146" spans="12:24" ht="25.5">
      <c r="L146" s="10"/>
      <c r="M146" s="11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</row>
    <row r="147" spans="12:24" ht="18">
      <c r="L147" s="10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</row>
    <row r="148" spans="12:24" ht="23.25">
      <c r="L148" s="10"/>
      <c r="M148" s="12"/>
      <c r="N148" s="13"/>
      <c r="O148" s="13"/>
      <c r="P148" s="13"/>
      <c r="Q148" s="13"/>
      <c r="R148" s="12"/>
      <c r="S148" s="13"/>
      <c r="T148" s="7"/>
      <c r="U148" s="7"/>
      <c r="V148" s="7"/>
      <c r="W148" s="7"/>
      <c r="X148" s="7"/>
    </row>
    <row r="149" spans="12:24" ht="18">
      <c r="L149" s="10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</row>
    <row r="150" spans="12:24" ht="23.25">
      <c r="L150" s="10"/>
      <c r="M150" s="14"/>
      <c r="N150" s="7"/>
      <c r="O150" s="5"/>
      <c r="P150" s="7"/>
      <c r="Q150" s="14"/>
      <c r="R150" s="14"/>
      <c r="S150" s="14"/>
      <c r="T150" s="5"/>
      <c r="U150" s="5"/>
      <c r="V150" s="7"/>
      <c r="W150" s="7"/>
      <c r="X150" s="7"/>
    </row>
    <row r="151" spans="12:24" ht="23.25">
      <c r="L151" s="10"/>
      <c r="M151" s="14"/>
      <c r="N151" s="14"/>
      <c r="O151" s="5"/>
      <c r="P151" s="5"/>
      <c r="Q151" s="14"/>
      <c r="R151" s="14"/>
      <c r="S151" s="14"/>
      <c r="T151" s="5"/>
      <c r="U151" s="5"/>
      <c r="V151" s="7"/>
      <c r="W151" s="7"/>
      <c r="X151" s="7"/>
    </row>
    <row r="152" spans="12:24" ht="23.25">
      <c r="L152" s="10"/>
      <c r="M152" s="7"/>
      <c r="N152" s="7"/>
      <c r="O152" s="7"/>
      <c r="P152" s="7"/>
      <c r="Q152" s="14"/>
      <c r="R152" s="14"/>
      <c r="S152" s="14"/>
      <c r="T152" s="15"/>
      <c r="U152" s="5"/>
      <c r="V152" s="7"/>
      <c r="W152" s="7"/>
      <c r="X152" s="7"/>
    </row>
    <row r="153" spans="12:24" ht="23.25">
      <c r="L153" s="10"/>
      <c r="M153" s="14"/>
      <c r="N153" s="14"/>
      <c r="O153" s="7"/>
      <c r="P153" s="7"/>
      <c r="Q153" s="14"/>
      <c r="R153" s="14"/>
      <c r="S153" s="14"/>
      <c r="T153" s="5"/>
      <c r="U153" s="5"/>
      <c r="V153" s="7"/>
      <c r="W153" s="7"/>
      <c r="X153" s="7"/>
    </row>
    <row r="154" spans="12:24" ht="23.25">
      <c r="L154" s="10"/>
      <c r="M154" s="14"/>
      <c r="N154" s="14"/>
      <c r="O154" s="5"/>
      <c r="P154" s="5"/>
      <c r="Q154" s="7"/>
      <c r="R154" s="14"/>
      <c r="S154" s="14"/>
      <c r="T154" s="17"/>
      <c r="U154" s="5"/>
      <c r="V154" s="7"/>
      <c r="W154" s="7"/>
      <c r="X154" s="7"/>
    </row>
    <row r="155" spans="12:24" ht="23.25">
      <c r="L155" s="10"/>
      <c r="M155" s="14"/>
      <c r="N155" s="14"/>
      <c r="O155" s="5"/>
      <c r="P155" s="5"/>
      <c r="Q155" s="14"/>
      <c r="R155" s="7"/>
      <c r="S155" s="7"/>
      <c r="T155" s="9"/>
      <c r="U155" s="7"/>
      <c r="V155" s="7"/>
      <c r="W155" s="7"/>
      <c r="X155" s="7"/>
    </row>
    <row r="156" spans="12:24" ht="23.25">
      <c r="L156" s="10"/>
      <c r="M156" s="14"/>
      <c r="N156" s="14"/>
      <c r="O156" s="5"/>
      <c r="P156" s="5"/>
      <c r="Q156" s="14"/>
      <c r="R156" s="14"/>
      <c r="S156" s="14"/>
      <c r="T156" s="5"/>
      <c r="U156" s="5"/>
      <c r="V156" s="7"/>
      <c r="W156" s="7"/>
      <c r="X156" s="7"/>
    </row>
    <row r="157" spans="12:24" ht="23.25">
      <c r="L157" s="10"/>
      <c r="M157" s="7"/>
      <c r="N157" s="7"/>
      <c r="O157" s="7"/>
      <c r="P157" s="7"/>
      <c r="Q157" s="14"/>
      <c r="R157" s="14"/>
      <c r="S157" s="14"/>
      <c r="T157" s="18"/>
      <c r="U157" s="5"/>
      <c r="V157" s="7"/>
      <c r="W157" s="7"/>
      <c r="X157" s="7"/>
    </row>
    <row r="158" spans="12:24" ht="23.25">
      <c r="L158" s="10"/>
      <c r="M158" s="14"/>
      <c r="N158" s="14"/>
      <c r="O158" s="5"/>
      <c r="P158" s="5"/>
      <c r="Q158" s="14"/>
      <c r="R158" s="7"/>
      <c r="S158" s="7"/>
      <c r="T158" s="8"/>
      <c r="U158" s="5"/>
      <c r="V158" s="7"/>
      <c r="W158" s="7"/>
      <c r="X158" s="7"/>
    </row>
    <row r="159" spans="12:24" ht="12.75"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</row>
    <row r="160" spans="12:24" ht="12.75"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</row>
    <row r="161" spans="12:24" ht="12.75"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</row>
    <row r="162" spans="12:24" ht="12.75"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</row>
    <row r="163" spans="12:24" ht="12.75"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</row>
    <row r="164" spans="12:24" ht="12.75"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4"/>
  <sheetViews>
    <sheetView zoomScalePageLayoutView="0" workbookViewId="0" topLeftCell="A1">
      <selection activeCell="I2" sqref="I2"/>
    </sheetView>
  </sheetViews>
  <sheetFormatPr defaultColWidth="9.140625" defaultRowHeight="12.75"/>
  <cols>
    <col min="1" max="1" width="6.57421875" style="0" customWidth="1"/>
    <col min="2" max="2" width="9.28125" style="0" customWidth="1"/>
    <col min="3" max="3" width="11.00390625" style="0" customWidth="1"/>
    <col min="4" max="4" width="10.57421875" style="0" customWidth="1"/>
    <col min="5" max="5" width="7.140625" style="0" customWidth="1"/>
    <col min="6" max="6" width="4.28125" style="0" customWidth="1"/>
    <col min="7" max="7" width="11.28125" style="0" customWidth="1"/>
    <col min="8" max="8" width="13.7109375" style="0" customWidth="1"/>
    <col min="10" max="10" width="8.00390625" style="0" customWidth="1"/>
    <col min="15" max="15" width="13.140625" style="0" customWidth="1"/>
    <col min="16" max="16" width="11.7109375" style="0" customWidth="1"/>
  </cols>
  <sheetData>
    <row r="1" spans="1:18" ht="18">
      <c r="A1" s="1" t="s">
        <v>71</v>
      </c>
      <c r="J1" s="3"/>
      <c r="L1" s="9"/>
      <c r="M1" s="10"/>
      <c r="N1" s="10"/>
      <c r="O1" s="10"/>
      <c r="P1" s="10"/>
      <c r="Q1" s="10"/>
      <c r="R1" s="10"/>
    </row>
    <row r="2" spans="1:18" ht="21.75" customHeight="1">
      <c r="A2" s="1" t="s">
        <v>128</v>
      </c>
      <c r="L2" s="10"/>
      <c r="M2" s="11"/>
      <c r="N2" s="7"/>
      <c r="O2" s="7"/>
      <c r="P2" s="7"/>
      <c r="Q2" s="7"/>
      <c r="R2" s="7"/>
    </row>
    <row r="3" spans="1:18" ht="19.5" customHeight="1">
      <c r="A3" s="1" t="s">
        <v>129</v>
      </c>
      <c r="L3" s="23"/>
      <c r="M3" s="7"/>
      <c r="N3" s="7"/>
      <c r="O3" s="7"/>
      <c r="P3" s="7"/>
      <c r="Q3" s="7"/>
      <c r="R3" s="7"/>
    </row>
    <row r="4" spans="12:18" ht="15.75" customHeight="1">
      <c r="L4" s="23"/>
      <c r="M4" s="12"/>
      <c r="N4" s="13"/>
      <c r="O4" s="7"/>
      <c r="P4" s="7"/>
      <c r="Q4" s="7"/>
      <c r="R4" s="7"/>
    </row>
    <row r="5" spans="1:18" ht="18">
      <c r="A5" s="50" t="s">
        <v>70</v>
      </c>
      <c r="B5" s="51"/>
      <c r="C5" s="51"/>
      <c r="D5" s="51"/>
      <c r="E5" s="51"/>
      <c r="F5" s="51"/>
      <c r="G5" s="51"/>
      <c r="H5" s="51"/>
      <c r="I5" s="52"/>
      <c r="J5" s="52"/>
      <c r="L5" s="23"/>
      <c r="M5" s="7"/>
      <c r="O5" s="7"/>
      <c r="P5" s="7"/>
      <c r="Q5" s="7"/>
      <c r="R5" s="7"/>
    </row>
    <row r="6" spans="12:18" ht="15" customHeight="1">
      <c r="L6" s="23"/>
      <c r="M6" s="14"/>
      <c r="N6" s="14"/>
      <c r="O6" s="13"/>
      <c r="P6" s="13"/>
      <c r="Q6" s="13"/>
      <c r="R6" s="12"/>
    </row>
    <row r="7" spans="1:18" ht="23.25">
      <c r="A7" s="2" t="s">
        <v>0</v>
      </c>
      <c r="G7" s="60"/>
      <c r="H7" s="7"/>
      <c r="I7" s="7"/>
      <c r="J7" s="7"/>
      <c r="L7" s="23"/>
      <c r="M7" s="14"/>
      <c r="N7" s="14"/>
      <c r="O7" s="7"/>
      <c r="P7" s="7"/>
      <c r="Q7" s="7"/>
      <c r="R7" s="7"/>
    </row>
    <row r="8" spans="7:18" ht="17.25" customHeight="1" thickBot="1">
      <c r="G8" s="7"/>
      <c r="H8" s="7"/>
      <c r="I8" s="7"/>
      <c r="J8" s="7"/>
      <c r="L8" s="23"/>
      <c r="M8" s="26"/>
      <c r="O8" s="5"/>
      <c r="P8" s="5"/>
      <c r="Q8" s="14"/>
      <c r="R8" s="14"/>
    </row>
    <row r="9" spans="1:18" ht="24" thickBot="1">
      <c r="A9" s="25" t="s">
        <v>72</v>
      </c>
      <c r="D9" s="88">
        <v>25</v>
      </c>
      <c r="E9" s="3" t="s">
        <v>73</v>
      </c>
      <c r="G9" t="s">
        <v>126</v>
      </c>
      <c r="I9" s="88">
        <v>0.33</v>
      </c>
      <c r="L9" s="23"/>
      <c r="M9" s="14"/>
      <c r="N9" s="14"/>
      <c r="O9" s="7"/>
      <c r="P9" s="7"/>
      <c r="Q9" s="9"/>
      <c r="R9" s="14"/>
    </row>
    <row r="10" spans="4:18" ht="17.25" customHeight="1" thickBot="1">
      <c r="D10" s="83"/>
      <c r="I10" s="83"/>
      <c r="L10" s="23"/>
      <c r="M10" s="14"/>
      <c r="N10" s="7"/>
      <c r="O10" s="5"/>
      <c r="P10" s="5"/>
      <c r="Q10" s="14"/>
      <c r="R10" s="14"/>
    </row>
    <row r="11" spans="1:18" ht="24" thickBot="1">
      <c r="A11" s="19" t="s">
        <v>124</v>
      </c>
      <c r="C11" s="19"/>
      <c r="D11" s="89">
        <v>25</v>
      </c>
      <c r="E11" s="21" t="s">
        <v>75</v>
      </c>
      <c r="G11" t="s">
        <v>76</v>
      </c>
      <c r="I11" s="88">
        <v>36.6</v>
      </c>
      <c r="J11" s="3" t="s">
        <v>1</v>
      </c>
      <c r="L11" s="23"/>
      <c r="M11" s="14"/>
      <c r="O11" s="5"/>
      <c r="P11" s="5"/>
      <c r="Q11" s="14"/>
      <c r="R11" s="14"/>
    </row>
    <row r="12" spans="4:18" ht="23.25">
      <c r="D12" s="3"/>
      <c r="E12" s="3"/>
      <c r="G12" t="s">
        <v>77</v>
      </c>
      <c r="L12" s="23"/>
      <c r="M12" s="14"/>
      <c r="N12" s="14"/>
      <c r="O12" s="7"/>
      <c r="P12" s="7"/>
      <c r="Q12" s="7"/>
      <c r="R12" s="7"/>
    </row>
    <row r="13" spans="7:18" ht="23.25">
      <c r="G13" s="7"/>
      <c r="H13" s="7"/>
      <c r="I13" s="7"/>
      <c r="J13" s="7"/>
      <c r="L13" s="23"/>
      <c r="M13" s="14"/>
      <c r="N13" s="14"/>
      <c r="O13" s="5"/>
      <c r="P13" s="5"/>
      <c r="Q13" s="14"/>
      <c r="R13" s="14"/>
    </row>
    <row r="14" spans="1:18" ht="23.25">
      <c r="A14" s="24" t="s">
        <v>78</v>
      </c>
      <c r="C14" s="7"/>
      <c r="D14" s="61"/>
      <c r="E14" s="62"/>
      <c r="G14" s="63" t="s">
        <v>79</v>
      </c>
      <c r="J14" s="9"/>
      <c r="L14" s="10"/>
      <c r="M14" s="14"/>
      <c r="N14" s="14"/>
      <c r="O14" s="5"/>
      <c r="P14" s="5"/>
      <c r="Q14" s="14"/>
      <c r="R14" s="14"/>
    </row>
    <row r="15" spans="1:18" ht="23.25">
      <c r="A15" s="64" t="s">
        <v>80</v>
      </c>
      <c r="B15" s="65"/>
      <c r="C15" s="65"/>
      <c r="D15" s="65"/>
      <c r="E15" s="66"/>
      <c r="F15" s="65"/>
      <c r="G15" s="64" t="s">
        <v>81</v>
      </c>
      <c r="H15" s="65"/>
      <c r="I15" s="65"/>
      <c r="J15" s="67"/>
      <c r="L15" s="23"/>
      <c r="M15" s="14"/>
      <c r="N15" s="14"/>
      <c r="O15" s="5"/>
      <c r="P15" s="5"/>
      <c r="Q15" s="14"/>
      <c r="R15" s="14"/>
    </row>
    <row r="16" spans="1:18" ht="22.5" customHeight="1">
      <c r="A16" s="7"/>
      <c r="C16" s="7"/>
      <c r="D16" s="9"/>
      <c r="E16" s="62"/>
      <c r="G16" s="41" t="s">
        <v>82</v>
      </c>
      <c r="J16" s="3"/>
      <c r="L16" s="23"/>
      <c r="M16" s="14"/>
      <c r="N16" s="14"/>
      <c r="O16" s="5"/>
      <c r="P16" s="5"/>
      <c r="Q16" s="14"/>
      <c r="R16" s="14"/>
    </row>
    <row r="17" spans="1:18" ht="22.5" customHeight="1" thickBot="1">
      <c r="A17" s="68" t="s">
        <v>83</v>
      </c>
      <c r="B17" s="68" t="s">
        <v>83</v>
      </c>
      <c r="C17" s="68" t="s">
        <v>84</v>
      </c>
      <c r="D17" s="68" t="s">
        <v>84</v>
      </c>
      <c r="M17" s="7"/>
      <c r="N17" s="7"/>
      <c r="O17" s="14"/>
      <c r="P17" s="14"/>
      <c r="Q17" s="14"/>
      <c r="R17" s="7"/>
    </row>
    <row r="18" spans="1:18" ht="24" thickBot="1">
      <c r="A18" s="70" t="s">
        <v>86</v>
      </c>
      <c r="B18" s="67" t="s">
        <v>125</v>
      </c>
      <c r="C18" s="67" t="s">
        <v>85</v>
      </c>
      <c r="D18" s="67" t="s">
        <v>87</v>
      </c>
      <c r="G18" t="s">
        <v>88</v>
      </c>
      <c r="H18" s="71">
        <f>SLOPE(D20:D22,A20:A22)</f>
        <v>0.005099067599067598</v>
      </c>
      <c r="I18" t="s">
        <v>89</v>
      </c>
      <c r="J18" s="7"/>
      <c r="L18" s="23"/>
      <c r="M18" s="10"/>
      <c r="N18" s="10"/>
      <c r="O18" s="14"/>
      <c r="P18" s="14"/>
      <c r="Q18" s="14"/>
      <c r="R18" s="14"/>
    </row>
    <row r="19" spans="10:18" ht="12.75" customHeight="1" thickBot="1">
      <c r="J19" s="7"/>
      <c r="L19" s="10"/>
      <c r="M19" s="7"/>
      <c r="N19" s="7"/>
      <c r="O19" s="7"/>
      <c r="P19" s="7"/>
      <c r="Q19" s="7"/>
      <c r="R19" s="7"/>
    </row>
    <row r="20" spans="1:18" ht="18.75" thickBot="1">
      <c r="A20" s="88">
        <v>15</v>
      </c>
      <c r="B20" s="104">
        <v>1.6</v>
      </c>
      <c r="C20" s="53">
        <f>(B20/A20)*60</f>
        <v>6.4</v>
      </c>
      <c r="D20" s="72">
        <f>1/C20</f>
        <v>0.15625</v>
      </c>
      <c r="H20" t="s">
        <v>90</v>
      </c>
      <c r="J20" s="73">
        <f>1/H18</f>
        <v>196.11428571428576</v>
      </c>
      <c r="L20" s="9"/>
      <c r="M20" s="10"/>
      <c r="N20" s="10"/>
      <c r="O20" s="10"/>
      <c r="P20" s="10"/>
      <c r="Q20" s="10"/>
      <c r="R20" s="10"/>
    </row>
    <row r="21" spans="1:18" ht="18.75" customHeight="1" thickBot="1">
      <c r="A21" s="88">
        <v>30</v>
      </c>
      <c r="B21" s="104">
        <v>2.2</v>
      </c>
      <c r="C21" s="53">
        <f>(B21/A21)*60</f>
        <v>4.4</v>
      </c>
      <c r="D21" s="72">
        <f>1/C21</f>
        <v>0.22727272727272727</v>
      </c>
      <c r="J21" s="7"/>
      <c r="L21" s="10"/>
      <c r="M21" s="11"/>
      <c r="N21" s="7"/>
      <c r="O21" s="7"/>
      <c r="P21" s="7"/>
      <c r="Q21" s="7"/>
      <c r="R21" s="7"/>
    </row>
    <row r="22" spans="1:18" ht="18.75" thickBot="1">
      <c r="A22" s="88">
        <v>60</v>
      </c>
      <c r="B22" s="104">
        <v>2.6</v>
      </c>
      <c r="C22" s="53">
        <f>(B22/A22)*60</f>
        <v>2.6</v>
      </c>
      <c r="D22" s="72">
        <f>1/C22</f>
        <v>0.3846153846153846</v>
      </c>
      <c r="G22" t="s">
        <v>91</v>
      </c>
      <c r="H22" s="74">
        <f>INTERCEPT(D20:D22,A20:A22)</f>
        <v>0.07757867132867138</v>
      </c>
      <c r="I22" t="s">
        <v>92</v>
      </c>
      <c r="J22" s="7"/>
      <c r="L22" s="10"/>
      <c r="M22" s="7"/>
      <c r="N22" s="7"/>
      <c r="O22" s="7"/>
      <c r="P22" s="7"/>
      <c r="Q22" s="7"/>
      <c r="R22" s="7"/>
    </row>
    <row r="23" spans="1:18" ht="16.5" customHeight="1" thickBot="1">
      <c r="A23" s="7"/>
      <c r="E23" s="69"/>
      <c r="J23" s="7"/>
      <c r="L23" s="10"/>
      <c r="M23" s="11"/>
      <c r="N23" s="7"/>
      <c r="O23" s="7"/>
      <c r="P23" s="7"/>
      <c r="Q23" s="7"/>
      <c r="R23" s="7"/>
    </row>
    <row r="24" spans="1:18" ht="18.75" thickBot="1">
      <c r="A24" s="7"/>
      <c r="H24" t="s">
        <v>93</v>
      </c>
      <c r="J24" s="75">
        <f>J20*H22</f>
        <v>15.214285714285728</v>
      </c>
      <c r="L24" s="10"/>
      <c r="M24" s="7"/>
      <c r="N24" s="7"/>
      <c r="O24" s="7"/>
      <c r="P24" s="7"/>
      <c r="Q24" s="7"/>
      <c r="R24" s="7"/>
    </row>
    <row r="25" spans="12:18" ht="17.25" customHeight="1">
      <c r="L25" s="10"/>
      <c r="M25" s="12"/>
      <c r="N25" s="13"/>
      <c r="O25" s="13"/>
      <c r="P25" s="13"/>
      <c r="Q25" s="13"/>
      <c r="R25" s="12"/>
    </row>
    <row r="26" spans="1:18" ht="23.25">
      <c r="A26" s="76" t="s">
        <v>94</v>
      </c>
      <c r="L26" s="7"/>
      <c r="M26" s="7"/>
      <c r="N26" s="7"/>
      <c r="O26" s="5"/>
      <c r="P26" s="5"/>
      <c r="Q26" s="14"/>
      <c r="R26" s="7"/>
    </row>
    <row r="27" spans="1:18" ht="23.25">
      <c r="A27" t="s">
        <v>95</v>
      </c>
      <c r="L27" s="39"/>
      <c r="M27" s="14"/>
      <c r="N27" s="14"/>
      <c r="O27" s="5"/>
      <c r="P27" s="5"/>
      <c r="Q27" s="14"/>
      <c r="R27" s="14"/>
    </row>
    <row r="28" spans="12:18" ht="21" customHeight="1" thickBot="1">
      <c r="L28" s="7"/>
      <c r="M28" s="59"/>
      <c r="N28" s="7"/>
      <c r="O28" s="5"/>
      <c r="P28" s="5"/>
      <c r="Q28" s="7"/>
      <c r="R28" s="14"/>
    </row>
    <row r="29" spans="1:18" ht="24" thickBot="1">
      <c r="A29" s="7"/>
      <c r="D29" t="s">
        <v>96</v>
      </c>
      <c r="H29" s="77">
        <f>J20/(I11+J24)</f>
        <v>3.7849462365591395</v>
      </c>
      <c r="I29" s="3" t="s">
        <v>97</v>
      </c>
      <c r="J29" s="7"/>
      <c r="L29" s="7"/>
      <c r="M29" s="7"/>
      <c r="N29" s="7"/>
      <c r="O29" s="7"/>
      <c r="P29" s="7"/>
      <c r="Q29" s="7"/>
      <c r="R29" s="14"/>
    </row>
    <row r="30" spans="1:18" ht="17.25" customHeight="1">
      <c r="A30" s="9"/>
      <c r="B30" s="78"/>
      <c r="C30" s="79"/>
      <c r="D30" s="80"/>
      <c r="E30" s="7"/>
      <c r="F30" s="79"/>
      <c r="G30" s="79"/>
      <c r="H30" s="79"/>
      <c r="I30" s="7"/>
      <c r="L30" s="7"/>
      <c r="M30" s="7"/>
      <c r="N30" s="7"/>
      <c r="O30" s="7"/>
      <c r="P30" s="7"/>
      <c r="Q30" s="7"/>
      <c r="R30" s="14"/>
    </row>
    <row r="31" spans="1:18" ht="17.25" customHeight="1">
      <c r="A31" s="76" t="s">
        <v>98</v>
      </c>
      <c r="B31" s="7"/>
      <c r="C31" s="7"/>
      <c r="D31" s="7"/>
      <c r="E31" s="7"/>
      <c r="F31" s="7"/>
      <c r="G31" s="7"/>
      <c r="H31" s="7"/>
      <c r="I31" s="7"/>
      <c r="M31" s="7"/>
      <c r="N31" s="7"/>
      <c r="O31" s="7"/>
      <c r="P31" s="7"/>
      <c r="Q31" s="7"/>
      <c r="R31" s="7"/>
    </row>
    <row r="32" spans="1:18" ht="13.5" customHeight="1" thickBot="1">
      <c r="A32" s="7"/>
      <c r="B32" s="7"/>
      <c r="C32" s="7"/>
      <c r="D32" s="7"/>
      <c r="E32" s="7"/>
      <c r="F32" s="7"/>
      <c r="G32" s="7"/>
      <c r="H32" s="7"/>
      <c r="I32" s="7"/>
      <c r="R32" s="14"/>
    </row>
    <row r="33" spans="3:18" ht="24" thickBot="1">
      <c r="C33" t="s">
        <v>99</v>
      </c>
      <c r="H33" s="75">
        <f>I9*H29*D9</f>
        <v>31.225806451612904</v>
      </c>
      <c r="I33" s="3" t="s">
        <v>35</v>
      </c>
      <c r="L33" s="58" t="s">
        <v>123</v>
      </c>
      <c r="R33" s="14"/>
    </row>
    <row r="34" spans="12:18" ht="23.25">
      <c r="L34" s="10"/>
      <c r="M34" s="14"/>
      <c r="N34" s="14"/>
      <c r="O34" s="5"/>
      <c r="P34" s="5"/>
      <c r="Q34" s="14"/>
      <c r="R34" s="14"/>
    </row>
    <row r="35" spans="12:18" ht="23.25">
      <c r="L35" s="10"/>
      <c r="M35" s="14"/>
      <c r="N35" s="14"/>
      <c r="O35" s="5"/>
      <c r="P35" s="5"/>
      <c r="Q35" s="14"/>
      <c r="R35" s="14"/>
    </row>
    <row r="36" spans="12:18" ht="23.25">
      <c r="L36" s="10"/>
      <c r="M36" s="14"/>
      <c r="N36" s="14"/>
      <c r="O36" s="14"/>
      <c r="P36" s="14"/>
      <c r="Q36" s="14"/>
      <c r="R36" s="7"/>
    </row>
    <row r="37" spans="12:18" ht="23.25">
      <c r="L37" s="10"/>
      <c r="M37" s="14"/>
      <c r="N37" s="14"/>
      <c r="O37" s="14"/>
      <c r="P37" s="14"/>
      <c r="Q37" s="14"/>
      <c r="R37" s="14"/>
    </row>
    <row r="38" spans="12:18" ht="12.75">
      <c r="L38" s="7"/>
      <c r="M38" s="7"/>
      <c r="N38" s="7"/>
      <c r="O38" s="7"/>
      <c r="P38" s="7"/>
      <c r="Q38" s="7"/>
      <c r="R38" s="7"/>
    </row>
    <row r="39" spans="11:19" ht="12.75">
      <c r="K39" s="7"/>
      <c r="L39" s="7"/>
      <c r="M39" s="7"/>
      <c r="N39" s="7"/>
      <c r="O39" s="7"/>
      <c r="P39" s="7"/>
      <c r="Q39" s="7"/>
      <c r="R39" s="7"/>
      <c r="S39" s="7"/>
    </row>
    <row r="40" spans="11:19" ht="18">
      <c r="K40" s="7"/>
      <c r="L40" s="86"/>
      <c r="M40" s="10"/>
      <c r="N40" s="10"/>
      <c r="O40" s="10"/>
      <c r="P40" s="10"/>
      <c r="Q40" s="10"/>
      <c r="R40" s="10"/>
      <c r="S40" s="7"/>
    </row>
    <row r="41" spans="11:19" ht="25.5">
      <c r="K41" s="7"/>
      <c r="L41" s="87"/>
      <c r="M41" s="11"/>
      <c r="N41" s="7"/>
      <c r="O41" s="7"/>
      <c r="P41" s="7"/>
      <c r="Q41" s="7"/>
      <c r="R41" s="7"/>
      <c r="S41" s="7"/>
    </row>
    <row r="42" spans="11:19" ht="14.25">
      <c r="K42" s="7"/>
      <c r="L42" s="87"/>
      <c r="M42" s="7"/>
      <c r="N42" s="7"/>
      <c r="O42" s="7"/>
      <c r="P42" s="7"/>
      <c r="Q42" s="7"/>
      <c r="R42" s="7"/>
      <c r="S42" s="7"/>
    </row>
    <row r="43" spans="11:19" ht="25.5">
      <c r="K43" s="7"/>
      <c r="L43" s="87"/>
      <c r="M43" s="11"/>
      <c r="N43" s="7"/>
      <c r="O43" s="7"/>
      <c r="P43" s="7"/>
      <c r="Q43" s="7"/>
      <c r="R43" s="7"/>
      <c r="S43" s="7"/>
    </row>
    <row r="44" spans="11:19" ht="18">
      <c r="K44" s="7"/>
      <c r="L44" s="10"/>
      <c r="M44" s="7"/>
      <c r="N44" s="7"/>
      <c r="O44" s="7"/>
      <c r="P44" s="7"/>
      <c r="Q44" s="7"/>
      <c r="R44" s="7"/>
      <c r="S44" s="7"/>
    </row>
    <row r="45" spans="12:18" ht="23.25">
      <c r="L45" s="10"/>
      <c r="M45" s="12"/>
      <c r="N45" s="13"/>
      <c r="O45" s="13"/>
      <c r="P45" s="13"/>
      <c r="Q45" s="13"/>
      <c r="R45" s="12"/>
    </row>
    <row r="46" spans="12:18" ht="18">
      <c r="L46" s="10"/>
      <c r="M46" s="7"/>
      <c r="N46" s="7"/>
      <c r="O46" s="7"/>
      <c r="P46" s="7"/>
      <c r="Q46" s="7"/>
      <c r="R46" s="7"/>
    </row>
    <row r="47" spans="12:18" ht="23.25">
      <c r="L47" s="10"/>
      <c r="M47" s="14"/>
      <c r="N47" s="14"/>
      <c r="O47" s="5"/>
      <c r="P47" s="5"/>
      <c r="Q47" s="14"/>
      <c r="R47" s="14"/>
    </row>
    <row r="48" spans="12:18" ht="23.25">
      <c r="L48" s="10"/>
      <c r="M48" s="14"/>
      <c r="N48" s="14"/>
      <c r="O48" s="5"/>
      <c r="P48" s="5"/>
      <c r="Q48" s="14"/>
      <c r="R48" s="14"/>
    </row>
    <row r="49" spans="12:18" ht="23.25">
      <c r="L49" s="10"/>
      <c r="M49" s="14"/>
      <c r="N49" s="14"/>
      <c r="O49" s="5"/>
      <c r="P49" s="5"/>
      <c r="Q49" s="14"/>
      <c r="R49" s="14"/>
    </row>
    <row r="50" spans="12:18" ht="23.25">
      <c r="L50" s="10"/>
      <c r="M50" s="14"/>
      <c r="N50" s="14"/>
      <c r="O50" s="5"/>
      <c r="P50" s="5"/>
      <c r="Q50" s="14"/>
      <c r="R50" s="14"/>
    </row>
    <row r="51" spans="12:18" ht="23.25">
      <c r="L51" s="10"/>
      <c r="M51" s="14"/>
      <c r="N51" s="7"/>
      <c r="O51" s="5"/>
      <c r="P51" s="7"/>
      <c r="Q51" s="7"/>
      <c r="R51" s="7"/>
    </row>
    <row r="52" spans="12:18" ht="23.25">
      <c r="L52" s="10"/>
      <c r="M52" s="14"/>
      <c r="N52" s="14"/>
      <c r="O52" s="5"/>
      <c r="P52" s="5"/>
      <c r="Q52" s="14"/>
      <c r="R52" s="14"/>
    </row>
    <row r="53" spans="12:18" ht="23.25">
      <c r="L53" s="10"/>
      <c r="M53" s="7"/>
      <c r="N53" s="7"/>
      <c r="O53" s="7"/>
      <c r="P53" s="7"/>
      <c r="Q53" s="14"/>
      <c r="R53" s="14"/>
    </row>
    <row r="54" spans="12:18" ht="23.25">
      <c r="L54" s="10"/>
      <c r="M54" s="14"/>
      <c r="N54" s="7"/>
      <c r="O54" s="7"/>
      <c r="P54" s="7"/>
      <c r="Q54" s="14"/>
      <c r="R54" s="14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4.7109375" style="0" customWidth="1"/>
    <col min="6" max="6" width="6.140625" style="0" customWidth="1"/>
    <col min="7" max="7" width="15.00390625" style="0" customWidth="1"/>
  </cols>
  <sheetData>
    <row r="1" spans="1:10" ht="18">
      <c r="A1" s="1" t="s">
        <v>100</v>
      </c>
      <c r="J1" s="3"/>
    </row>
    <row r="2" ht="18">
      <c r="A2" s="1" t="s">
        <v>128</v>
      </c>
    </row>
    <row r="3" ht="18">
      <c r="A3" s="1"/>
    </row>
    <row r="4" ht="15">
      <c r="A4" s="42" t="s">
        <v>113</v>
      </c>
    </row>
    <row r="6" spans="1:10" ht="15.75">
      <c r="A6" s="50" t="s">
        <v>70</v>
      </c>
      <c r="B6" s="51"/>
      <c r="C6" s="51"/>
      <c r="D6" s="51"/>
      <c r="E6" s="51"/>
      <c r="F6" s="51"/>
      <c r="G6" s="51"/>
      <c r="H6" s="51"/>
      <c r="I6" s="52"/>
      <c r="J6" s="52"/>
    </row>
    <row r="8" spans="1:10" ht="15.75">
      <c r="A8" s="2" t="s">
        <v>0</v>
      </c>
      <c r="G8" s="60"/>
      <c r="H8" s="7"/>
      <c r="I8" s="7"/>
      <c r="J8" s="7"/>
    </row>
    <row r="9" spans="7:10" ht="13.5" thickBot="1">
      <c r="G9" s="7"/>
      <c r="H9" s="7"/>
      <c r="I9" s="7"/>
      <c r="J9" s="7"/>
    </row>
    <row r="10" spans="1:9" ht="22.5" customHeight="1" thickBot="1">
      <c r="A10" s="25" t="s">
        <v>101</v>
      </c>
      <c r="D10" s="82">
        <v>25</v>
      </c>
      <c r="E10" s="3" t="s">
        <v>73</v>
      </c>
      <c r="G10" t="s">
        <v>102</v>
      </c>
      <c r="I10" s="82">
        <v>0.33</v>
      </c>
    </row>
    <row r="11" spans="4:9" ht="13.5" thickBot="1">
      <c r="D11" s="83"/>
      <c r="I11" s="83"/>
    </row>
    <row r="12" spans="1:10" ht="22.5" customHeight="1" thickBot="1">
      <c r="A12" s="19" t="s">
        <v>74</v>
      </c>
      <c r="C12" s="19"/>
      <c r="D12" s="84">
        <v>25</v>
      </c>
      <c r="E12" s="21" t="s">
        <v>75</v>
      </c>
      <c r="G12" t="s">
        <v>76</v>
      </c>
      <c r="I12" s="82">
        <v>36.6</v>
      </c>
      <c r="J12" s="3" t="s">
        <v>1</v>
      </c>
    </row>
    <row r="13" spans="4:7" ht="12.75">
      <c r="D13" s="3"/>
      <c r="E13" s="3"/>
      <c r="G13" t="s">
        <v>77</v>
      </c>
    </row>
    <row r="15" ht="12.75">
      <c r="A15" t="s">
        <v>103</v>
      </c>
    </row>
    <row r="16" ht="15.75" customHeight="1">
      <c r="A16" t="s">
        <v>104</v>
      </c>
    </row>
    <row r="17" ht="13.5" thickBot="1"/>
    <row r="18" spans="1:4" ht="22.5" customHeight="1" thickBot="1">
      <c r="A18" t="s">
        <v>105</v>
      </c>
      <c r="D18" s="82">
        <v>230</v>
      </c>
    </row>
    <row r="19" ht="13.5" thickBot="1">
      <c r="D19" s="85"/>
    </row>
    <row r="20" spans="1:4" ht="22.5" customHeight="1" thickBot="1">
      <c r="A20" t="s">
        <v>106</v>
      </c>
      <c r="D20" s="82">
        <v>30</v>
      </c>
    </row>
    <row r="21" ht="12.75">
      <c r="D21" s="3"/>
    </row>
    <row r="22" spans="1:4" ht="15.75">
      <c r="A22" s="2" t="s">
        <v>8</v>
      </c>
      <c r="D22" s="3"/>
    </row>
    <row r="23" ht="13.5" thickBot="1">
      <c r="D23" s="3"/>
    </row>
    <row r="24" spans="1:7" ht="22.5" customHeight="1" thickBot="1">
      <c r="A24" t="s">
        <v>107</v>
      </c>
      <c r="D24" s="72">
        <f>D18/(I12+D20)</f>
        <v>3.4534534534534536</v>
      </c>
      <c r="E24" s="3" t="s">
        <v>97</v>
      </c>
      <c r="G24" s="81" t="s">
        <v>108</v>
      </c>
    </row>
    <row r="26" spans="1:9" ht="15.75">
      <c r="A26" s="76" t="s">
        <v>98</v>
      </c>
      <c r="B26" s="7"/>
      <c r="C26" s="7"/>
      <c r="D26" s="7"/>
      <c r="E26" s="7"/>
      <c r="F26" s="7"/>
      <c r="G26" s="7"/>
      <c r="H26" s="7"/>
      <c r="I26" s="7"/>
    </row>
    <row r="27" spans="1:9" ht="13.5" thickBot="1">
      <c r="A27" s="7"/>
      <c r="B27" s="7"/>
      <c r="C27" s="7"/>
      <c r="D27" s="7"/>
      <c r="E27" s="7"/>
      <c r="F27" s="7"/>
      <c r="G27" s="7"/>
      <c r="H27" s="7"/>
      <c r="I27" s="7"/>
    </row>
    <row r="28" spans="3:9" ht="22.5" customHeight="1" thickBot="1">
      <c r="C28" t="s">
        <v>99</v>
      </c>
      <c r="H28" s="75">
        <f>I10*D24*D10</f>
        <v>28.490990990990994</v>
      </c>
      <c r="I28" s="3" t="s">
        <v>35</v>
      </c>
    </row>
    <row r="31" ht="15.75" customHeight="1">
      <c r="A31" t="s">
        <v>109</v>
      </c>
    </row>
    <row r="32" ht="16.5" customHeight="1">
      <c r="A32" t="s">
        <v>110</v>
      </c>
    </row>
    <row r="33" ht="16.5" customHeight="1">
      <c r="A33" t="s">
        <v>111</v>
      </c>
    </row>
    <row r="34" ht="16.5" customHeight="1">
      <c r="A34" t="s">
        <v>112</v>
      </c>
    </row>
    <row r="37" spans="2:9" ht="23.25">
      <c r="B37" s="7"/>
      <c r="C37" s="7"/>
      <c r="D37" s="7"/>
      <c r="E37" s="5"/>
      <c r="F37" s="5"/>
      <c r="G37" s="14"/>
      <c r="H37" s="7"/>
      <c r="I37" s="7"/>
    </row>
    <row r="38" spans="2:9" ht="23.25">
      <c r="B38" s="39"/>
      <c r="C38" s="14"/>
      <c r="D38" s="14"/>
      <c r="E38" s="5"/>
      <c r="F38" s="5"/>
      <c r="G38" s="14"/>
      <c r="H38" s="7"/>
      <c r="I38" s="7"/>
    </row>
    <row r="39" spans="2:12" ht="23.25">
      <c r="B39" s="7"/>
      <c r="C39" s="7"/>
      <c r="D39" s="59"/>
      <c r="E39" s="5"/>
      <c r="F39" s="5"/>
      <c r="G39" s="7"/>
      <c r="H39" s="7"/>
      <c r="I39" s="7"/>
      <c r="L39" s="58" t="s">
        <v>123</v>
      </c>
    </row>
    <row r="40" spans="2:9" ht="12.75">
      <c r="B40" s="7"/>
      <c r="C40" s="7"/>
      <c r="D40" s="7"/>
      <c r="E40" s="7"/>
      <c r="F40" s="7"/>
      <c r="G40" s="7"/>
      <c r="H40" s="7"/>
      <c r="I40" s="7"/>
    </row>
    <row r="43" spans="1:10" ht="12.75">
      <c r="A43" s="7"/>
      <c r="B43" s="7"/>
      <c r="C43" s="7"/>
      <c r="D43" s="7"/>
      <c r="E43" s="7"/>
      <c r="F43" s="7"/>
      <c r="G43" s="7"/>
      <c r="H43" s="7"/>
      <c r="I43" s="7"/>
      <c r="J43" s="7"/>
    </row>
    <row r="44" spans="1:10" ht="19.5" customHeight="1">
      <c r="A44" s="7"/>
      <c r="B44" s="86"/>
      <c r="C44" s="7"/>
      <c r="D44" s="7"/>
      <c r="E44" s="7"/>
      <c r="F44" s="7"/>
      <c r="G44" s="7"/>
      <c r="H44" s="7"/>
      <c r="I44" s="7"/>
      <c r="J44" s="7"/>
    </row>
    <row r="45" spans="1:10" ht="19.5" customHeight="1">
      <c r="A45" s="7"/>
      <c r="B45" s="87"/>
      <c r="C45" s="7"/>
      <c r="D45" s="7"/>
      <c r="E45" s="7"/>
      <c r="F45" s="7"/>
      <c r="G45" s="7"/>
      <c r="H45" s="7"/>
      <c r="I45" s="7"/>
      <c r="J45" s="7"/>
    </row>
    <row r="46" spans="1:10" ht="19.5" customHeight="1">
      <c r="A46" s="7"/>
      <c r="B46" s="87"/>
      <c r="C46" s="7"/>
      <c r="D46" s="7"/>
      <c r="E46" s="7"/>
      <c r="F46" s="7"/>
      <c r="G46" s="7"/>
      <c r="H46" s="7"/>
      <c r="I46" s="7"/>
      <c r="J46" s="7"/>
    </row>
    <row r="47" spans="1:10" ht="19.5" customHeight="1">
      <c r="A47" s="7"/>
      <c r="B47" s="87"/>
      <c r="C47" s="7"/>
      <c r="D47" s="7"/>
      <c r="E47" s="7"/>
      <c r="F47" s="7"/>
      <c r="G47" s="7"/>
      <c r="H47" s="7"/>
      <c r="I47" s="7"/>
      <c r="J47" s="7"/>
    </row>
    <row r="48" spans="1:10" ht="12.75">
      <c r="A48" s="7"/>
      <c r="B48" s="7"/>
      <c r="C48" s="7"/>
      <c r="D48" s="7"/>
      <c r="E48" s="7"/>
      <c r="F48" s="7"/>
      <c r="G48" s="7"/>
      <c r="H48" s="7"/>
      <c r="I48" s="7"/>
      <c r="J48" s="7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Grandpa</dc:creator>
  <cp:keywords/>
  <dc:description/>
  <cp:lastModifiedBy>Gilbert Gedeon</cp:lastModifiedBy>
  <cp:lastPrinted>2011-11-05T21:07:07Z</cp:lastPrinted>
  <dcterms:created xsi:type="dcterms:W3CDTF">2010-08-07T19:46:27Z</dcterms:created>
  <dcterms:modified xsi:type="dcterms:W3CDTF">2011-11-17T11:46:40Z</dcterms:modified>
  <cp:category/>
  <cp:version/>
  <cp:contentType/>
  <cp:contentStatus/>
</cp:coreProperties>
</file>